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0" activeTab="2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<sst xmlns="http://schemas.openxmlformats.org/spreadsheetml/2006/main" count="1719" uniqueCount="1570">
  <si>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</si>
  <si>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</si>
  <si>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</si>
  <si>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</si>
  <si>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</si>
  <si>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</si>
  <si>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</si>
  <si>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</si>
  <si>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</si>
  <si>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</si>
  <si>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</si>
  <si>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</si>
  <si>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</si>
  <si>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</si>
  <si>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</si>
  <si>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</si>
  <si>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</si>
  <si>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</si>
  <si>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</si>
  <si>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</si>
  <si>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</si>
  <si>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</si>
  <si>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</si>
  <si>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</si>
  <si>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</si>
  <si>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</si>
  <si>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</si>
  <si>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</si>
  <si>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</si>
  <si>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</si>
  <si>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</si>
  <si>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</si>
  <si>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</si>
  <si>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</si>
  <si>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</si>
  <si>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</si>
  <si>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</si>
  <si>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</si>
  <si>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</si>
  <si>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</si>
  <si>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</si>
  <si>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</si>
  <si>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</si>
  <si>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</si>
  <si>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</si>
  <si>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</si>
  <si>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</si>
  <si>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</si>
  <si>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</si>
  <si>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</si>
  <si>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</si>
  <si>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</si>
  <si>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</si>
  <si>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</si>
  <si>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</si>
  <si>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</si>
  <si>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</si>
  <si>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</si>
  <si>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</si>
  <si>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</si>
  <si>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</si>
  <si>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</si>
  <si>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</si>
  <si>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</si>
  <si>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</si>
  <si>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</si>
  <si>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</si>
  <si>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</si>
  <si>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</si>
  <si>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</si>
  <si>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</si>
  <si>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</si>
  <si>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</si>
  <si>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</si>
  <si>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</si>
  <si>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</si>
  <si>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</si>
  <si>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</si>
  <si>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</si>
  <si>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</si>
  <si>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</si>
  <si>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</si>
  <si>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</si>
  <si>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</si>
  <si>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</si>
  <si>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</si>
  <si>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</si>
  <si>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</si>
  <si>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</si>
  <si>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</si>
  <si>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</si>
  <si>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</si>
  <si>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</si>
  <si>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</si>
  <si>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</si>
  <si>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</si>
  <si>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</si>
  <si>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</si>
  <si>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</si>
  <si>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</si>
  <si>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</si>
  <si>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</si>
  <si>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</si>
  <si>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</si>
  <si>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</si>
  <si>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</si>
  <si>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</si>
  <si>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</si>
  <si>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</si>
  <si>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</si>
  <si>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</si>
  <si>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</si>
  <si>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</si>
  <si>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</si>
  <si>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</si>
  <si>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</si>
  <si>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</si>
  <si>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</si>
  <si>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</si>
  <si>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</si>
  <si>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</si>
  <si>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</si>
  <si>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</si>
  <si>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</si>
  <si>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</si>
  <si>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</si>
  <si>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</si>
  <si>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</si>
  <si>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</si>
  <si>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</si>
  <si>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</si>
  <si>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</si>
  <si>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</si>
  <si>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</si>
  <si>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</si>
  <si>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</si>
  <si>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</si>
  <si>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</si>
  <si>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</si>
  <si>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</si>
  <si>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</si>
  <si>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</si>
  <si>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</si>
  <si>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</si>
  <si>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</si>
  <si>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</si>
  <si>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</si>
  <si>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</si>
  <si>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</si>
  <si>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</si>
  <si>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</si>
  <si>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</si>
  <si>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</si>
  <si>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</si>
  <si>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</si>
  <si>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</si>
  <si>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</si>
  <si>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</si>
  <si>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</si>
  <si>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</si>
  <si>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</si>
  <si>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</si>
  <si>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</si>
  <si>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</si>
  <si>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</si>
  <si>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</si>
  <si>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</si>
  <si>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</si>
  <si>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</si>
  <si>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</si>
  <si>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</si>
  <si>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</si>
  <si>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</si>
  <si>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</si>
  <si>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</si>
  <si>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</si>
  <si>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</si>
  <si>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</si>
  <si>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</si>
  <si>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</si>
  <si>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</si>
  <si>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</si>
  <si>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</si>
  <si>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</si>
  <si>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</si>
  <si>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</si>
  <si>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</si>
  <si>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</si>
  <si>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</si>
  <si>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</si>
  <si>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</si>
  <si>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</si>
  <si>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</si>
  <si>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</si>
  <si>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</si>
  <si>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</si>
  <si>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</si>
  <si>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</si>
  <si>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</si>
  <si>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</si>
  <si>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</si>
  <si>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</si>
  <si>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</si>
  <si>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</si>
  <si>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</si>
  <si>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</si>
  <si>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</si>
  <si>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</si>
  <si>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</si>
  <si>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</si>
  <si>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</si>
  <si>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</si>
  <si>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</si>
  <si>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</si>
  <si>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</si>
  <si>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</si>
  <si>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</si>
  <si>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</si>
  <si>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</si>
  <si>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</si>
  <si>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</si>
  <si>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</si>
  <si>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</si>
  <si>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</si>
  <si>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</si>
  <si>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</si>
  <si>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</si>
  <si>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</si>
  <si>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</si>
  <si>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</si>
  <si>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</si>
  <si>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</si>
  <si>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</si>
  <si>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</si>
  <si>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</si>
  <si>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</si>
  <si>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</si>
  <si>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</si>
  <si>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</si>
  <si>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</si>
  <si>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</si>
  <si>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</si>
  <si>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</si>
  <si>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</si>
  <si>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</si>
  <si>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</si>
  <si>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</si>
  <si>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</si>
  <si>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</si>
  <si>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</si>
  <si>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</si>
  <si>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</si>
  <si>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</si>
  <si>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</si>
  <si>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</si>
  <si>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</si>
  <si>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</si>
  <si>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</si>
  <si>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</si>
  <si>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</si>
  <si>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</si>
  <si>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</si>
  <si>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</si>
  <si>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</si>
  <si>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</si>
  <si>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</si>
  <si>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</si>
  <si>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</si>
  <si>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</si>
  <si>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</si>
  <si>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</si>
  <si>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</si>
  <si>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</si>
  <si>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</si>
  <si>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</si>
  <si>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</si>
  <si>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</si>
  <si>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</si>
  <si>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</si>
  <si>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</si>
  <si>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</si>
  <si>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</si>
  <si>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</si>
  <si>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</si>
  <si>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</si>
  <si>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</si>
  <si>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</si>
  <si>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</si>
  <si>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</si>
  <si>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</si>
  <si>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</si>
  <si>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</si>
  <si>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</si>
  <si>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</si>
  <si>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</si>
  <si>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</si>
  <si>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</si>
  <si>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</si>
  <si>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</si>
  <si>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</si>
  <si>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</si>
  <si>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</si>
  <si>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</si>
  <si>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</si>
  <si>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</si>
  <si>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</si>
  <si>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</si>
  <si>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</si>
  <si>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</si>
  <si>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</si>
  <si>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</si>
  <si>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</si>
  <si>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</si>
  <si>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</si>
  <si>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</si>
  <si>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</si>
  <si>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</si>
  <si>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</si>
  <si>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</si>
  <si>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</si>
  <si>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</si>
  <si>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</si>
  <si>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</si>
  <si>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</si>
  <si>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</si>
  <si>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</si>
  <si>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</si>
  <si>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</si>
  <si>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</si>
  <si>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</si>
  <si>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</si>
  <si>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</si>
  <si>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</si>
  <si>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</si>
  <si>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</si>
  <si>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</si>
  <si>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</si>
  <si>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</si>
  <si>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</si>
  <si>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</si>
  <si>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</si>
  <si>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</si>
  <si>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</si>
  <si>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</si>
  <si>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</si>
  <si>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</si>
  <si>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</si>
  <si>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</si>
  <si>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</si>
  <si>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</si>
  <si>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</si>
  <si>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</si>
  <si>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</si>
  <si>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</si>
  <si>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</si>
  <si>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</si>
  <si>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</si>
  <si>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</si>
  <si>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</si>
  <si>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</si>
  <si>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</si>
  <si>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</si>
  <si>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</si>
  <si>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</si>
  <si>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</si>
  <si>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</si>
  <si>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</si>
  <si>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</si>
  <si>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</si>
  <si>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</si>
  <si>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</si>
  <si>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</si>
  <si>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</si>
  <si>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</si>
  <si>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</si>
  <si>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</si>
  <si>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</si>
  <si>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</si>
  <si>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</si>
  <si>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</si>
  <si>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</si>
  <si>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</si>
  <si>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</si>
  <si>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</si>
  <si>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</si>
  <si>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</si>
  <si>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</si>
  <si>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</si>
  <si>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</si>
  <si>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2. Сведения об обучающихся, окончивших данный класс, переведенных в следующий класс весной или осенью, и выпускных экзаменах в 2012 году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</si>
  <si>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</si>
  <si>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</si>
  <si>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</si>
  <si>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>1989 г. и ранее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</si>
  <si>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</si>
  <si>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</si>
  <si>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Раздел 12. Сведения о платных дополнительных образовательных услугах
за 2011/2012 учебный год.</t>
  </si>
  <si>
    <t>Раздел 14. Кружковая работа обучающихся за 2011/2012 учебный год</t>
  </si>
  <si>
    <t>Языки, изучаемые факультативно или в кружках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</si>
  <si>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</si>
  <si>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Кроме того (из стр.15), дошкольная группа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</si>
  <si>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</si>
  <si>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</si>
  <si>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</si>
  <si>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</si>
  <si>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r>
      <t xml:space="preserve">Раздел 15. Сведения об обучающихся, выбывших из учреждения в течение 2011/2012 учебного года
и летнего периода 2012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</si>
  <si>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</si>
  <si>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</si>
  <si>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</si>
  <si>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</si>
  <si>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</si>
  <si>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</si>
  <si>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</si>
  <si>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</si>
  <si>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</si>
  <si>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</si>
  <si>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</si>
  <si>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</si>
  <si>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</si>
  <si>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</si>
  <si>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</si>
  <si>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</si>
  <si>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</si>
  <si>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</si>
  <si>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</si>
  <si>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</si>
  <si>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</si>
  <si>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</si>
  <si>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</si>
  <si>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</si>
  <si>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</si>
  <si>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</si>
  <si>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</si>
  <si>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</si>
  <si>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</si>
  <si>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</si>
  <si>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</si>
  <si>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</si>
  <si>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</si>
  <si>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</si>
  <si>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</si>
  <si>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</si>
  <si>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</si>
  <si>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</si>
  <si>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</si>
  <si>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</si>
  <si>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</si>
  <si>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</si>
  <si>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</si>
  <si>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</si>
  <si>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</si>
  <si>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</si>
  <si>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</si>
  <si>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</si>
  <si>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</si>
  <si>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</si>
  <si>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</si>
  <si>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</si>
  <si>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</si>
  <si>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</si>
  <si>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</si>
  <si>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</si>
  <si>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</si>
  <si>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</si>
  <si>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</si>
  <si>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</si>
  <si>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</si>
  <si>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</si>
  <si>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</si>
  <si>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</si>
  <si>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</si>
  <si>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</si>
  <si>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</si>
  <si>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</si>
  <si>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</si>
  <si>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</si>
  <si>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</si>
  <si>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</si>
  <si>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</si>
  <si>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</si>
  <si>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</si>
  <si>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</si>
  <si>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</si>
  <si>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</si>
  <si>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</si>
  <si>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</si>
  <si>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</si>
  <si>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</si>
  <si>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</si>
  <si>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</si>
  <si>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</si>
  <si>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</si>
  <si>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</si>
  <si>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</si>
  <si>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</si>
  <si>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</si>
  <si>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</si>
  <si>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</si>
  <si>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</si>
  <si>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</si>
  <si>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</si>
  <si>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</si>
  <si>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</si>
  <si>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</si>
  <si>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</si>
  <si>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</si>
  <si>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</si>
  <si>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</si>
  <si>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</si>
  <si>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</si>
  <si>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</si>
  <si>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</si>
  <si>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</si>
  <si>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</si>
  <si>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</si>
  <si>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</si>
  <si>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</si>
  <si>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</si>
  <si>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</si>
  <si>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</si>
  <si>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</si>
  <si>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</si>
  <si>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</si>
  <si>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</si>
  <si>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</si>
  <si>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</si>
  <si>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</si>
  <si>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</si>
  <si>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</si>
  <si>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</si>
  <si>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</si>
  <si>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</si>
  <si>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</si>
  <si>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</si>
  <si>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</si>
  <si>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</si>
  <si>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</si>
  <si>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</si>
  <si>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</si>
  <si>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</si>
  <si>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</si>
  <si>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</si>
  <si>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</si>
  <si>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</si>
  <si>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</si>
  <si>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</si>
  <si>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</si>
  <si>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</si>
  <si>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</si>
  <si>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</si>
  <si>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</si>
  <si>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</si>
  <si>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</si>
  <si>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</si>
  <si>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</si>
  <si>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</si>
  <si>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</si>
  <si>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</si>
  <si>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</si>
  <si>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</si>
  <si>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</si>
  <si>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</si>
  <si>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</si>
  <si>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</si>
  <si>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</si>
  <si>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</si>
  <si>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</si>
  <si>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</si>
  <si>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</si>
  <si>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</si>
  <si>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</si>
  <si>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</si>
  <si>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</si>
  <si>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</si>
  <si>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</si>
  <si>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</si>
  <si>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</si>
  <si>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</si>
  <si>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</si>
  <si>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</si>
  <si>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</si>
  <si>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</si>
  <si>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</si>
  <si>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</si>
  <si>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</si>
  <si>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</si>
  <si>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</si>
  <si>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</si>
  <si>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</si>
  <si>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</si>
  <si>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</si>
  <si>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</si>
  <si>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</si>
  <si>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</si>
  <si>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</si>
  <si>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</si>
  <si>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</si>
  <si>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</si>
  <si>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</si>
  <si>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</si>
  <si>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</si>
  <si>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</si>
  <si>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</si>
  <si>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</si>
  <si>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</si>
  <si>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</si>
  <si>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</si>
  <si>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</si>
  <si>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</si>
  <si>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</si>
  <si>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</si>
  <si>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</si>
  <si>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</si>
  <si>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</si>
  <si>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</si>
  <si>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</si>
  <si>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</si>
  <si>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</si>
  <si>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</si>
  <si>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</si>
  <si>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</si>
  <si>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</si>
  <si>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</si>
  <si>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</si>
  <si>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</si>
  <si>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</si>
  <si>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</si>
  <si>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</si>
  <si>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</si>
  <si>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</si>
  <si>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</si>
  <si>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</si>
  <si>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</si>
  <si>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</si>
  <si>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</si>
  <si>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</si>
  <si>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</si>
  <si>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</si>
  <si>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1990 г.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</si>
  <si>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</si>
  <si>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</si>
  <si>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</si>
  <si>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</si>
  <si>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</si>
  <si>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</si>
  <si>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</si>
  <si>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</si>
  <si>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</si>
  <si>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</si>
  <si>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</si>
  <si>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</si>
  <si>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</si>
  <si>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</si>
  <si>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</si>
  <si>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</si>
  <si>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</si>
  <si>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</si>
  <si>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</si>
  <si>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</si>
  <si>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</si>
  <si>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</si>
  <si>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</si>
  <si>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</si>
  <si>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</si>
  <si>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</si>
  <si>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</si>
  <si>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</si>
  <si>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</si>
  <si>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</si>
  <si>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</si>
  <si>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</si>
  <si>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</si>
  <si>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</si>
  <si>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</si>
  <si>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</si>
  <si>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</si>
  <si>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</si>
  <si>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</si>
  <si>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</si>
  <si>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</si>
  <si>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</si>
  <si>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</si>
  <si>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</si>
  <si>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</si>
  <si>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</si>
  <si>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</si>
  <si>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</si>
  <si>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</si>
  <si>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</si>
  <si>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</si>
  <si>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</si>
  <si>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</si>
  <si>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</si>
  <si>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</si>
  <si>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</si>
  <si>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</si>
  <si>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</si>
  <si>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</si>
  <si>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</si>
  <si>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</si>
  <si>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</si>
  <si>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</si>
  <si>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</si>
  <si>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</si>
  <si>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</si>
  <si>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</si>
  <si>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</si>
  <si>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</si>
  <si>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</si>
  <si>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</si>
  <si>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</si>
  <si>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</si>
  <si>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</si>
  <si>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</si>
  <si>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</si>
  <si>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</si>
  <si>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</si>
  <si>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</si>
  <si>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</si>
  <si>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</si>
  <si>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</si>
  <si>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</si>
  <si>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</si>
  <si>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</si>
  <si>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</si>
  <si>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</si>
  <si>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</si>
  <si>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</si>
  <si>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</si>
  <si>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</si>
  <si>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</si>
  <si>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</si>
  <si>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</si>
  <si>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</si>
  <si>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</si>
  <si>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</si>
  <si>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</si>
  <si>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</si>
  <si>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</si>
  <si>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</si>
  <si>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</si>
  <si>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</si>
  <si>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</si>
  <si>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</si>
  <si>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</si>
  <si>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</si>
  <si>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</si>
  <si>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</si>
  <si>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</si>
  <si>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</si>
  <si>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</si>
  <si>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</si>
  <si>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</si>
  <si>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</si>
  <si>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</si>
  <si>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</si>
  <si>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</si>
  <si>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</si>
  <si>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</si>
  <si>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</si>
  <si>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</si>
  <si>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</si>
  <si>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</si>
  <si>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</si>
  <si>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</si>
  <si>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</si>
  <si>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</si>
  <si>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</si>
  <si>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</si>
  <si>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</si>
  <si>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</si>
  <si>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</si>
  <si>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</si>
  <si>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</si>
  <si>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</si>
  <si>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</si>
  <si>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</si>
  <si>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</si>
  <si>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</si>
  <si>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</si>
  <si>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</si>
  <si>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</si>
  <si>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</si>
  <si>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</si>
  <si>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</si>
  <si>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</si>
  <si>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</si>
  <si>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</si>
  <si>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</si>
  <si>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</si>
  <si>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</si>
  <si>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</si>
  <si>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</si>
  <si>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</si>
  <si>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</si>
  <si>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</si>
  <si>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</si>
  <si>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</si>
  <si>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</si>
  <si>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</si>
  <si>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</si>
  <si>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</si>
  <si>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</si>
  <si>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</si>
  <si>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</si>
  <si>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</si>
  <si>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</si>
  <si>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</si>
  <si>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</si>
  <si>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</si>
  <si>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</si>
  <si>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</si>
  <si>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</si>
  <si>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</si>
  <si>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</si>
  <si>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</si>
  <si>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</si>
  <si>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</si>
  <si>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</si>
  <si>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</si>
  <si>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</si>
  <si>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</si>
  <si>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</si>
  <si>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</si>
  <si>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</si>
  <si>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</si>
  <si>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</si>
  <si>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</si>
  <si>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</si>
  <si>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</si>
  <si>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</si>
  <si>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</si>
  <si>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</si>
  <si>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</si>
  <si>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</si>
  <si>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</si>
  <si>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</si>
  <si>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</si>
  <si>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</si>
  <si>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</si>
  <si>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</si>
  <si>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</si>
  <si>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</si>
  <si>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</si>
  <si>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</si>
  <si>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</si>
  <si>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</si>
  <si>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</si>
  <si>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</si>
  <si>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</si>
  <si>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</si>
  <si>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</si>
  <si>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</si>
  <si>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</si>
  <si>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</si>
  <si>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</si>
  <si>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</si>
  <si>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</si>
  <si>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</si>
  <si>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</si>
  <si>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</si>
  <si>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</si>
  <si>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</si>
  <si>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</si>
  <si>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</si>
  <si>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</si>
  <si>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</si>
  <si>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</si>
  <si>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</si>
  <si>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</si>
  <si>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</si>
  <si>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</si>
  <si>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</si>
  <si>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</si>
  <si>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</si>
  <si>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</si>
  <si>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</si>
  <si>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</si>
  <si>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</si>
  <si>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</si>
  <si>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</si>
  <si>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</si>
  <si>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</si>
  <si>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</si>
  <si>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</si>
  <si>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</si>
  <si>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</si>
  <si>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</si>
  <si>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</si>
  <si>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</si>
  <si>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</si>
  <si>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</si>
  <si>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</si>
  <si>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</si>
  <si>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</si>
  <si>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</si>
  <si>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</si>
  <si>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</si>
  <si>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</si>
  <si>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</si>
  <si>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</si>
  <si>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</si>
  <si>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</si>
  <si>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</si>
  <si>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</si>
  <si>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</si>
  <si>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</si>
  <si>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</si>
  <si>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</si>
  <si>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</si>
  <si>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</si>
  <si>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</si>
  <si>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</si>
  <si>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</si>
  <si>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</si>
  <si>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</si>
  <si>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</si>
  <si>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</si>
  <si>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</si>
  <si>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</si>
  <si>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</si>
  <si>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</si>
  <si>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</si>
  <si>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</si>
  <si>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</si>
  <si>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</si>
  <si>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</si>
  <si>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</si>
  <si>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</si>
  <si>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</si>
  <si>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</si>
  <si>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</si>
  <si>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</si>
  <si>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</si>
  <si>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</si>
  <si>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</si>
  <si>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</si>
  <si>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</si>
  <si>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</si>
  <si>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</si>
  <si>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</si>
  <si>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</si>
  <si>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</si>
  <si>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</si>
  <si>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</si>
  <si>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</si>
  <si>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</si>
  <si>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</si>
  <si>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</si>
  <si>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</si>
  <si>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</si>
  <si>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</si>
  <si>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</si>
  <si>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</si>
  <si>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</si>
  <si>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</si>
  <si>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</si>
  <si>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</si>
  <si>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</si>
  <si>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</si>
  <si>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</si>
  <si>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</si>
  <si>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</si>
  <si>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</si>
  <si>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</si>
  <si>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</si>
  <si>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</si>
  <si>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</si>
  <si>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</si>
  <si>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</si>
  <si>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</si>
  <si>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</si>
  <si>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</si>
  <si>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</si>
  <si>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</si>
  <si>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</si>
  <si>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</si>
  <si>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</si>
  <si>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</si>
  <si>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</si>
  <si>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</si>
  <si>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</si>
  <si>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</si>
  <si>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</si>
  <si>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</si>
  <si>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</si>
  <si>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</si>
  <si>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</si>
  <si>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</si>
  <si>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</si>
  <si>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</si>
  <si>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</si>
  <si>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</si>
  <si>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</si>
  <si>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</si>
  <si>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</si>
  <si>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</si>
  <si>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</si>
  <si>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</si>
  <si>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</si>
  <si>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</si>
  <si>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</si>
  <si>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</si>
  <si>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</si>
  <si>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</si>
  <si>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</si>
  <si>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</si>
  <si>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</si>
  <si>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</si>
  <si>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</si>
  <si>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</si>
  <si>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</si>
  <si>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</si>
  <si>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</si>
  <si>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</si>
  <si>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</si>
  <si>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</si>
  <si>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</si>
  <si>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</si>
  <si>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</si>
  <si>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</si>
  <si>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</si>
  <si>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</si>
  <si>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</si>
  <si>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</si>
  <si>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</si>
  <si>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</si>
  <si>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</si>
  <si>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</si>
  <si>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</si>
  <si>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</si>
  <si>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</si>
  <si>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</si>
  <si>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</si>
  <si>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</si>
  <si>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</si>
  <si>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</si>
  <si>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</si>
  <si>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</si>
  <si>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</si>
  <si>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</si>
  <si>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</si>
  <si>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</si>
  <si>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</si>
  <si>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</si>
  <si>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</si>
  <si>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</si>
  <si>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</si>
  <si>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</si>
  <si>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</si>
  <si>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</si>
  <si>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</si>
  <si>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</si>
  <si>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</si>
  <si>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</si>
  <si>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</si>
  <si>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</si>
  <si>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</si>
  <si>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</si>
  <si>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</si>
  <si>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</si>
  <si>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</si>
  <si>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</si>
  <si>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</si>
  <si>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</si>
  <si>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</si>
  <si>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</si>
  <si>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</si>
  <si>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</si>
  <si>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</si>
  <si>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</si>
  <si>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</si>
  <si>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</si>
  <si>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</si>
  <si>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</si>
  <si>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</si>
  <si>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</si>
  <si>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</si>
  <si>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</si>
  <si>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</si>
  <si>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</si>
  <si>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</si>
  <si>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</si>
  <si>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</si>
  <si>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</si>
  <si>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</si>
  <si>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</si>
  <si>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</si>
  <si>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</si>
  <si>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</si>
  <si>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</si>
  <si>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</si>
  <si>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</si>
  <si>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</si>
  <si>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</si>
  <si>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</si>
  <si>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</si>
  <si>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</si>
  <si>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</si>
  <si>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</si>
  <si>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</si>
  <si>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</si>
  <si>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</si>
  <si>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</si>
  <si>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</si>
  <si>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</si>
  <si>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</si>
  <si>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</si>
  <si>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</si>
  <si>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</si>
  <si>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</si>
  <si>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</si>
  <si>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</si>
  <si>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</si>
  <si>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</si>
  <si>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</si>
  <si>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</si>
  <si>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</si>
  <si>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</si>
  <si>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</si>
  <si>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</si>
  <si>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</si>
  <si>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</si>
  <si>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</si>
  <si>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</si>
  <si>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</si>
  <si>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</si>
  <si>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</si>
  <si>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</si>
  <si>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</si>
  <si>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</si>
  <si>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</si>
  <si>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</si>
  <si>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</si>
  <si>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</si>
  <si>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</si>
  <si>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</si>
  <si>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</si>
  <si>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</si>
  <si>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</si>
  <si>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</si>
  <si>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</si>
  <si>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</si>
  <si>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</si>
  <si>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</si>
  <si>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</si>
  <si>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</si>
  <si>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</si>
  <si>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</si>
  <si>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</si>
  <si>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</si>
  <si>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</si>
  <si>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</si>
  <si>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</si>
  <si>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</si>
  <si>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</si>
  <si>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</si>
  <si>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</si>
  <si>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</si>
  <si>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</si>
  <si>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</si>
  <si>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</si>
  <si>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</si>
  <si>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</si>
  <si>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</si>
  <si>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</si>
  <si>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</si>
  <si>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</si>
  <si>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</si>
  <si>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</si>
  <si>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</si>
  <si>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</si>
  <si>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</si>
  <si>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</si>
  <si>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</si>
  <si>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</si>
  <si>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</si>
  <si>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</si>
  <si>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</si>
  <si>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</si>
  <si>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</si>
  <si>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</si>
  <si>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</si>
  <si>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</si>
  <si>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</si>
  <si>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</si>
  <si>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</si>
  <si>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</si>
  <si>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</si>
  <si>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</si>
  <si>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</si>
  <si>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</si>
  <si>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</si>
  <si>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</si>
  <si>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</si>
  <si>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</si>
  <si>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</si>
  <si>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</si>
  <si>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</si>
  <si>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</si>
  <si>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</si>
  <si>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</si>
  <si>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</si>
  <si>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</si>
  <si>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</si>
  <si>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</si>
  <si>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</si>
  <si>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</si>
  <si>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</si>
  <si>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</si>
  <si>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</si>
  <si>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</si>
  <si>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</si>
  <si>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</si>
  <si>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</si>
  <si>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</si>
  <si>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</si>
  <si>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</si>
  <si>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</si>
  <si>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</si>
  <si>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</si>
  <si>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</si>
  <si>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</si>
  <si>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</si>
  <si>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</si>
  <si>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</si>
  <si>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</si>
  <si>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</si>
  <si>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</si>
  <si>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</si>
  <si>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</si>
  <si>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</si>
  <si>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</si>
  <si>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</si>
  <si>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</si>
  <si>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</si>
  <si>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</si>
  <si>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</si>
  <si>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</si>
  <si>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</si>
  <si>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</si>
  <si>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</si>
  <si>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</si>
  <si>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</si>
  <si>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</si>
  <si>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</si>
  <si>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</si>
  <si>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</si>
  <si>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</si>
  <si>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</si>
  <si>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</si>
  <si>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</si>
  <si>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</si>
  <si>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</si>
  <si>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</si>
  <si>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</si>
  <si>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</si>
  <si>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</si>
  <si>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</si>
  <si>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</si>
  <si>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</si>
  <si>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</si>
  <si>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</si>
  <si>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</si>
  <si>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</si>
  <si>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</si>
  <si>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</si>
  <si>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</si>
  <si>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</si>
  <si>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</si>
  <si>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</si>
  <si>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</si>
  <si>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</si>
  <si>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</si>
  <si>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</si>
  <si>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</si>
  <si>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</si>
  <si>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</si>
  <si>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</si>
  <si>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</si>
  <si>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</si>
  <si>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</si>
  <si>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</si>
  <si>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</si>
  <si>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</si>
  <si>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</si>
  <si>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</si>
  <si>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</si>
  <si>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</si>
  <si>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</si>
  <si>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</si>
  <si>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</si>
  <si>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</si>
  <si>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</si>
  <si>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</si>
  <si>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</si>
  <si>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</si>
  <si>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</si>
  <si>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</si>
  <si>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</si>
  <si>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</si>
  <si>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</si>
  <si>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</si>
  <si>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</si>
  <si>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</si>
  <si>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</si>
  <si>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</si>
  <si>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</si>
  <si>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</si>
  <si>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</si>
  <si>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</si>
  <si>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</si>
  <si>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</si>
  <si>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</si>
  <si>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</si>
  <si>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</si>
  <si>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</si>
  <si>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</si>
  <si>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</si>
  <si>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</si>
  <si>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</si>
  <si>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</si>
  <si>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</si>
  <si>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</si>
  <si>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</si>
  <si>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</si>
  <si>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</si>
  <si>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</si>
  <si>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</si>
  <si>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</si>
  <si>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</si>
  <si>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</si>
  <si>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</si>
  <si>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</si>
  <si>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</si>
  <si>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</si>
  <si>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</si>
  <si>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</si>
  <si>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</si>
  <si>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</si>
  <si>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</si>
  <si>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</si>
  <si>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</si>
  <si>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</si>
  <si>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</si>
  <si>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</si>
  <si>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</si>
  <si>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</si>
  <si>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</si>
  <si>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</si>
  <si>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</si>
  <si>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</si>
  <si>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</si>
  <si>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</si>
  <si>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</si>
  <si>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</si>
  <si>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</si>
  <si>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</si>
  <si>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</si>
  <si>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</si>
  <si>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</si>
  <si>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</si>
  <si>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</si>
  <si>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</si>
  <si>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</si>
  <si>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</si>
  <si>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</si>
  <si>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</si>
  <si>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</si>
  <si>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</si>
  <si>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</si>
  <si>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</si>
  <si>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</si>
  <si>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</si>
  <si>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</si>
  <si>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</si>
  <si>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</si>
  <si>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</si>
  <si>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</si>
  <si>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</si>
  <si>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</si>
  <si>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</si>
  <si>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</si>
  <si>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</si>
  <si>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</si>
  <si>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</si>
  <si>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</si>
  <si>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</si>
  <si>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</si>
  <si>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</si>
  <si>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</si>
  <si>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</si>
  <si>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</si>
  <si>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</si>
  <si>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</si>
  <si>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</si>
  <si>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</si>
  <si>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</si>
  <si>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</si>
  <si>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</si>
  <si>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</si>
  <si>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</si>
  <si>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</si>
  <si>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</si>
  <si>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</si>
  <si>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</si>
  <si>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</si>
  <si>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</si>
  <si>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</si>
  <si>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</si>
  <si>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</si>
  <si>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</si>
  <si>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</si>
  <si>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</si>
  <si>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</si>
  <si>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</si>
  <si>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</si>
  <si>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</si>
  <si>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</si>
  <si>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</si>
  <si>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</si>
  <si>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</si>
  <si>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</si>
  <si>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</si>
  <si>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</si>
  <si>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</si>
  <si>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</si>
  <si>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</si>
  <si>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</si>
  <si>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</si>
  <si>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</si>
  <si>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</si>
  <si>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</si>
  <si>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</si>
  <si>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</si>
  <si>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</si>
  <si>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</si>
  <si>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</si>
  <si>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</si>
  <si>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</si>
  <si>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</si>
  <si>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</si>
  <si>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</si>
  <si>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</si>
  <si>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</si>
  <si>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</si>
  <si>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</si>
  <si>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</si>
  <si>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</si>
  <si>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</si>
  <si>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</si>
  <si>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</si>
  <si>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</si>
  <si>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</si>
  <si>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</si>
  <si>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</si>
  <si>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</si>
  <si>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</si>
  <si>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</si>
  <si>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</si>
  <si>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</si>
  <si>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</si>
  <si>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</si>
  <si>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</si>
  <si>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</si>
  <si>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</si>
  <si>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</si>
  <si>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</si>
  <si>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</si>
  <si>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</si>
  <si>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</si>
  <si>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</si>
  <si>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</si>
  <si>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</si>
  <si>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</si>
  <si>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</si>
  <si>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</si>
  <si>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</si>
  <si>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</si>
  <si>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</si>
  <si>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</si>
  <si>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</si>
  <si>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</si>
  <si>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</si>
  <si>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</si>
  <si>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</si>
  <si>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</si>
  <si>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</si>
  <si>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</si>
  <si>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</si>
  <si>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</si>
  <si>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</si>
  <si>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</si>
  <si>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</si>
  <si>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</si>
  <si>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</si>
  <si>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</si>
  <si>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</si>
  <si>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</si>
  <si>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</si>
  <si>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</si>
  <si>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</si>
  <si>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</si>
  <si>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</si>
  <si>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</si>
  <si>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</si>
  <si>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</si>
  <si>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</si>
  <si>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</si>
  <si>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</si>
  <si>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</si>
  <si>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</si>
  <si>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</si>
  <si>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</si>
  <si>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</si>
  <si>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</si>
  <si>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</si>
  <si>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</si>
  <si>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</si>
  <si>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</si>
  <si>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</si>
  <si>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</si>
  <si>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</si>
  <si>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</si>
  <si>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</si>
  <si>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</si>
  <si>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</si>
  <si>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</si>
  <si>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</si>
  <si>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</si>
  <si>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</si>
  <si>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</si>
  <si>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</si>
  <si>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</si>
  <si>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</si>
  <si>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</si>
  <si>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</si>
  <si>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</si>
  <si>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</si>
  <si>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</si>
  <si>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</si>
  <si>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</si>
  <si>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</si>
  <si>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</si>
  <si>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</si>
  <si>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</si>
  <si>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</si>
  <si>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</si>
  <si>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</si>
  <si>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</si>
  <si>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</si>
  <si>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</si>
  <si>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</si>
  <si>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</si>
  <si>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</si>
  <si>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</si>
  <si>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</si>
  <si>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</si>
  <si>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</si>
  <si>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</si>
  <si>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</si>
  <si>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</si>
  <si>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</si>
  <si>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</si>
  <si>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</si>
  <si>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муниципальное бюджетное общеобразовательное учреждение-средняя общеобразовательная школа №56 имени Героя Советского Союза Ивна Павловича Потехина</t>
  </si>
  <si>
    <t>200021, г. Тула, ул.Кутузова, д.94</t>
  </si>
  <si>
    <t>замдиректора по УВР</t>
  </si>
  <si>
    <t>Галкина Надежда Алексеевна</t>
  </si>
  <si>
    <t>45-54-44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</si>
</sst>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4" borderId="21" xfId="0" applyNumberFormat="1" applyFont="1" applyFill="1" applyBorder="1" applyAlignment="1" applyProtection="1">
      <alignment horizontal="right" wrapText="1"/>
      <protection/>
    </xf>
    <xf numFmtId="3" fontId="4" fillId="34" borderId="22" xfId="0" applyNumberFormat="1" applyFont="1" applyFill="1" applyBorder="1" applyAlignment="1" applyProtection="1">
      <alignment horizontal="right" wrapText="1"/>
      <protection/>
    </xf>
    <xf numFmtId="3" fontId="4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6" borderId="0" xfId="0" applyFont="1" applyFill="1" applyAlignment="1" applyProtection="1">
      <alignment/>
      <protection hidden="1"/>
    </xf>
    <xf numFmtId="0" fontId="3" fillId="3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3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3" fontId="2" fillId="33" borderId="24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4" fillId="34" borderId="15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3" fontId="4" fillId="34" borderId="18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4" fillId="34" borderId="19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9" fontId="3" fillId="33" borderId="29" xfId="0" applyNumberFormat="1" applyFont="1" applyFill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 applyProtection="1">
      <alignment horizontal="center" vertical="center"/>
      <protection locked="0"/>
    </xf>
    <xf numFmtId="49" fontId="3" fillId="33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33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33" borderId="21" xfId="0" applyNumberFormat="1" applyFont="1" applyFill="1" applyBorder="1" applyAlignment="1" applyProtection="1">
      <alignment horizontal="right" wrapText="1"/>
      <protection locked="0"/>
    </xf>
    <xf numFmtId="3" fontId="2" fillId="33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0:CI38"/>
  <sheetViews>
    <sheetView showGridLines="0" zoomScalePageLayoutView="0" workbookViewId="0" topLeftCell="C16">
      <selection activeCell="X30" sqref="X30:CF3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71" t="s">
        <v>1459</v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74" t="s">
        <v>1440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77" t="s">
        <v>287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9"/>
    </row>
    <row r="15" ht="15" customHeight="1" thickBot="1"/>
    <row r="16" spans="8:76" ht="15" customHeight="1" thickBot="1">
      <c r="H16" s="174" t="s">
        <v>483</v>
      </c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6"/>
    </row>
    <row r="17" ht="19.5" customHeight="1" thickBot="1"/>
    <row r="18" spans="11:73" ht="15" customHeight="1">
      <c r="K18" s="197" t="s">
        <v>293</v>
      </c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9"/>
    </row>
    <row r="19" spans="11:73" ht="15" customHeight="1">
      <c r="K19" s="203" t="s">
        <v>294</v>
      </c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204"/>
    </row>
    <row r="20" spans="11:73" ht="15" customHeight="1">
      <c r="K20" s="223" t="s">
        <v>1450</v>
      </c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189">
        <v>2012</v>
      </c>
      <c r="AN20" s="189"/>
      <c r="AO20" s="189"/>
      <c r="AP20" s="64" t="s">
        <v>1452</v>
      </c>
      <c r="AQ20" s="190">
        <f>Year+1</f>
        <v>2013</v>
      </c>
      <c r="AR20" s="190"/>
      <c r="AS20" s="190"/>
      <c r="AT20" s="180" t="s">
        <v>1451</v>
      </c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1"/>
    </row>
    <row r="21" spans="11:73" ht="15" customHeight="1" thickBot="1">
      <c r="K21" s="200" t="s">
        <v>292</v>
      </c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2"/>
    </row>
    <row r="22" ht="19.5" customHeight="1" thickBot="1"/>
    <row r="23" spans="1:84" ht="15" thickBot="1">
      <c r="A23" s="191" t="s">
        <v>288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3"/>
      <c r="AY23" s="174" t="s">
        <v>289</v>
      </c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6"/>
      <c r="BQ23" s="194" t="s">
        <v>1444</v>
      </c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6"/>
      <c r="CD23" s="69"/>
      <c r="CE23" s="69"/>
      <c r="CF23" s="28"/>
    </row>
    <row r="24" spans="1:84" ht="15">
      <c r="A24" s="230" t="s">
        <v>314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231"/>
      <c r="AY24" s="219" t="s">
        <v>291</v>
      </c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220"/>
      <c r="BO24" s="209" t="s">
        <v>0</v>
      </c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44"/>
    </row>
    <row r="25" spans="1:84" ht="39.75" customHeight="1">
      <c r="A25" s="225" t="s">
        <v>513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44"/>
    </row>
    <row r="26" spans="1:84" ht="39.75" customHeight="1" thickBot="1">
      <c r="A26" s="216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44"/>
    </row>
    <row r="27" spans="1:84" ht="15.75" thickBot="1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7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4" t="s">
        <v>290</v>
      </c>
      <c r="BT27" s="175"/>
      <c r="BU27" s="175"/>
      <c r="BV27" s="175"/>
      <c r="BW27" s="175"/>
      <c r="BX27" s="175"/>
      <c r="BY27" s="175"/>
      <c r="BZ27" s="175"/>
      <c r="CA27" s="176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32" t="s">
        <v>1441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28" t="s">
        <v>1565</v>
      </c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9"/>
    </row>
    <row r="30" spans="1:84" ht="15" thickBot="1">
      <c r="A30" s="232" t="s">
        <v>1442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4"/>
      <c r="R30" s="234"/>
      <c r="S30" s="234"/>
      <c r="T30" s="234"/>
      <c r="U30" s="234"/>
      <c r="V30" s="234"/>
      <c r="W30" s="234"/>
      <c r="X30" s="221" t="s">
        <v>1566</v>
      </c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2"/>
    </row>
    <row r="31" spans="1:84" ht="13.5" thickBot="1">
      <c r="A31" s="239" t="s">
        <v>1443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40"/>
      <c r="Q31" s="241" t="s">
        <v>1449</v>
      </c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3"/>
    </row>
    <row r="32" spans="1:84" ht="12.7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39" t="s">
        <v>1460</v>
      </c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05" t="s">
        <v>1461</v>
      </c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7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</row>
    <row r="33" spans="1:84" ht="12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08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10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</row>
    <row r="34" spans="1:84" ht="12.7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08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10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</row>
    <row r="35" spans="1:84" ht="12.7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08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10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</row>
    <row r="36" spans="1:84" ht="12.7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1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3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</row>
    <row r="37" spans="1:84" ht="13.5" thickBot="1">
      <c r="A37" s="185">
        <v>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>
        <v>2</v>
      </c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>
        <v>3</v>
      </c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>
        <v>4</v>
      </c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>
        <v>5</v>
      </c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</row>
    <row r="38" spans="1:87" s="78" customFormat="1" ht="13.5" thickBot="1">
      <c r="A38" s="186">
        <v>609535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8"/>
      <c r="Q38" s="182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238"/>
      <c r="AH38" s="182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238"/>
      <c r="AY38" s="182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238"/>
      <c r="BP38" s="182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4"/>
      <c r="CG38" s="13"/>
      <c r="CH38" s="13"/>
      <c r="CI38" s="13"/>
    </row>
  </sheetData>
  <sheetProtection password="E2BC" sheet="1" objects="1" scenarios="1" selectLockedCells="1"/>
  <mergeCells count="41">
    <mergeCell ref="BP32:CF36"/>
    <mergeCell ref="A29:W29"/>
    <mergeCell ref="A30:W30"/>
    <mergeCell ref="A27:AX27"/>
    <mergeCell ref="Q38:AG38"/>
    <mergeCell ref="BS27:CA27"/>
    <mergeCell ref="A31:P36"/>
    <mergeCell ref="Q31:CF31"/>
    <mergeCell ref="Q32:AG36"/>
    <mergeCell ref="AH38:AX38"/>
    <mergeCell ref="AY38:BO38"/>
    <mergeCell ref="K18:BU18"/>
    <mergeCell ref="AY23:BM23"/>
    <mergeCell ref="K21:BU21"/>
    <mergeCell ref="K19:BU19"/>
    <mergeCell ref="AH32:AX36"/>
    <mergeCell ref="AY32:BO36"/>
    <mergeCell ref="A26:AX26"/>
    <mergeCell ref="AY24:BM24"/>
    <mergeCell ref="X30:CF30"/>
    <mergeCell ref="K20:AL20"/>
    <mergeCell ref="AM20:AO20"/>
    <mergeCell ref="AQ20:AS20"/>
    <mergeCell ref="AY37:BO37"/>
    <mergeCell ref="BP37:CF37"/>
    <mergeCell ref="A23:AX23"/>
    <mergeCell ref="BQ23:CC23"/>
    <mergeCell ref="A25:AX25"/>
    <mergeCell ref="BO24:CE26"/>
    <mergeCell ref="X29:CF29"/>
    <mergeCell ref="A24:AX24"/>
    <mergeCell ref="H10:BX10"/>
    <mergeCell ref="H12:BX12"/>
    <mergeCell ref="E14:CA14"/>
    <mergeCell ref="H16:BX16"/>
    <mergeCell ref="AT20:BU20"/>
    <mergeCell ref="BP38:CF38"/>
    <mergeCell ref="A37:P37"/>
    <mergeCell ref="Q37:AG37"/>
    <mergeCell ref="AH37:AX37"/>
    <mergeCell ref="A38:P38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683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1490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271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1488</v>
      </c>
      <c r="P19" s="50" t="s">
        <v>480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684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2" t="s">
        <v>1348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2.75">
      <c r="A18" s="247" t="s">
        <v>321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271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1488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1491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1492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216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217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1493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320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319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271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1488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395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394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863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7:P23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396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7" t="s">
        <v>321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271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1488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322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1349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399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39" sqref="P39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481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1480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271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1488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323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3</v>
      </c>
    </row>
    <row r="22" spans="1:16" ht="15.75">
      <c r="A22" s="42" t="s">
        <v>324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3679</v>
      </c>
    </row>
    <row r="23" spans="1:16" ht="15.75">
      <c r="A23" s="42" t="s">
        <v>1470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24</v>
      </c>
    </row>
    <row r="24" spans="1:16" ht="15.75">
      <c r="A24" s="42" t="s">
        <v>325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1326</v>
      </c>
    </row>
    <row r="25" spans="1:16" ht="15.75">
      <c r="A25" s="42" t="s">
        <v>1471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3</v>
      </c>
    </row>
    <row r="26" spans="1:16" ht="15.75">
      <c r="A26" s="42" t="s">
        <v>1535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60</v>
      </c>
    </row>
    <row r="27" spans="1:16" ht="15.75">
      <c r="A27" s="42" t="s">
        <v>326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327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328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329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330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218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100</v>
      </c>
    </row>
    <row r="33" spans="1:16" ht="15.75">
      <c r="A33" s="42" t="s">
        <v>219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331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354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1</v>
      </c>
    </row>
    <row r="36" spans="1:16" ht="15.75">
      <c r="A36" s="42" t="s">
        <v>1472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100</v>
      </c>
    </row>
    <row r="37" spans="1:16" ht="15.75">
      <c r="A37" s="42" t="s">
        <v>355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100</v>
      </c>
    </row>
    <row r="38" spans="1:16" ht="15.75">
      <c r="A38" s="42" t="s">
        <v>332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524</v>
      </c>
    </row>
    <row r="39" spans="1:16" ht="15.75">
      <c r="A39" s="42" t="s">
        <v>333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509</v>
      </c>
    </row>
    <row r="40" spans="1:16" ht="25.5">
      <c r="A40" s="42" t="s">
        <v>220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13526</v>
      </c>
    </row>
    <row r="41" spans="1:16" ht="15.75">
      <c r="A41" s="42" t="s">
        <v>221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2000</v>
      </c>
    </row>
    <row r="42" spans="1:16" ht="25.5">
      <c r="A42" s="42" t="s">
        <v>359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360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361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360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362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356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357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358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1473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864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363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1474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1475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364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12</v>
      </c>
    </row>
    <row r="56" spans="1:16" ht="15.75">
      <c r="A56" s="42" t="s">
        <v>1476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40</v>
      </c>
    </row>
    <row r="57" spans="1:16" ht="25.5">
      <c r="A57" s="42" t="s">
        <v>365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9</v>
      </c>
    </row>
    <row r="58" spans="1:16" ht="15.75">
      <c r="A58" s="42" t="s">
        <v>1509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15</v>
      </c>
    </row>
    <row r="59" spans="1:16" ht="15.75">
      <c r="A59" s="42" t="s">
        <v>1477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0</v>
      </c>
    </row>
    <row r="60" spans="1:16" ht="25.5">
      <c r="A60" s="42" t="s">
        <v>1350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0</v>
      </c>
    </row>
    <row r="61" spans="1:16" ht="15.75">
      <c r="A61" s="42" t="s">
        <v>1351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17</v>
      </c>
    </row>
    <row r="62" spans="1:16" ht="25.5">
      <c r="A62" s="42" t="s">
        <v>1352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17</v>
      </c>
    </row>
    <row r="63" spans="1:16" ht="15.75">
      <c r="A63" s="42" t="s">
        <v>334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1510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1511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1512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1353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1354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1</v>
      </c>
    </row>
    <row r="69" spans="1:16" ht="15.75">
      <c r="A69" s="42" t="s">
        <v>1355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1356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1478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12</v>
      </c>
    </row>
    <row r="72" spans="1:16" ht="25.5">
      <c r="A72" s="42" t="s">
        <v>1357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</v>
      </c>
    </row>
    <row r="73" spans="1:16" ht="15.75">
      <c r="A73" s="42" t="s">
        <v>346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0</v>
      </c>
    </row>
    <row r="74" spans="1:16" ht="15.75">
      <c r="A74" s="42" t="s">
        <v>347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1358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348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1359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349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350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351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1360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/>
    </row>
    <row r="82" spans="1:16" ht="15.75">
      <c r="A82" s="42" t="s">
        <v>1479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2</v>
      </c>
    </row>
    <row r="83" spans="1:16" ht="15.75">
      <c r="A83" s="42" t="s">
        <v>352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353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1361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866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objects="1" scenarios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S27" sqref="S2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397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7" t="s">
        <v>1487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45" t="s">
        <v>1406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1488</v>
      </c>
      <c r="P18" s="263" t="s">
        <v>1481</v>
      </c>
      <c r="Q18" s="280"/>
      <c r="R18" s="244" t="s">
        <v>935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281</v>
      </c>
      <c r="Q19" s="22" t="s">
        <v>1407</v>
      </c>
      <c r="R19" s="22" t="s">
        <v>281</v>
      </c>
      <c r="S19" s="22" t="s">
        <v>1408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1513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1514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1</v>
      </c>
      <c r="Q22" s="36">
        <v>0</v>
      </c>
      <c r="R22" s="36">
        <v>30</v>
      </c>
      <c r="S22" s="36">
        <v>0</v>
      </c>
      <c r="T22" s="1"/>
    </row>
    <row r="23" spans="1:20" ht="15.75">
      <c r="A23" s="4" t="s">
        <v>1515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1516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1</v>
      </c>
      <c r="Q24" s="36">
        <v>0</v>
      </c>
      <c r="R24" s="36">
        <v>15</v>
      </c>
      <c r="S24" s="36">
        <v>0</v>
      </c>
      <c r="T24" s="1"/>
    </row>
    <row r="25" spans="1:20" ht="15.75">
      <c r="A25" s="4" t="s">
        <v>1517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1</v>
      </c>
      <c r="Q25" s="36">
        <v>0</v>
      </c>
      <c r="R25" s="36">
        <v>30</v>
      </c>
      <c r="S25" s="36">
        <v>0</v>
      </c>
      <c r="T25" s="1"/>
    </row>
    <row r="26" spans="1:20" ht="15.75">
      <c r="A26" s="4" t="s">
        <v>1518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1</v>
      </c>
      <c r="Q26" s="36">
        <v>0</v>
      </c>
      <c r="R26" s="36">
        <v>15</v>
      </c>
      <c r="S26" s="36">
        <v>0</v>
      </c>
      <c r="T26" s="1"/>
    </row>
    <row r="27" spans="1:20" ht="15.75">
      <c r="A27" s="4" t="s">
        <v>1519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4</v>
      </c>
      <c r="Q27" s="36">
        <v>0</v>
      </c>
      <c r="R27" s="36">
        <v>90</v>
      </c>
      <c r="S27" s="36">
        <v>0</v>
      </c>
      <c r="T27" s="1"/>
    </row>
    <row r="28" spans="1:20" ht="15.75">
      <c r="A28" s="10" t="s">
        <v>859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0</v>
      </c>
      <c r="S28" s="36">
        <v>0</v>
      </c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R25" sqref="R25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405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1453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1413</v>
      </c>
      <c r="B19" s="32" t="s">
        <v>1488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1410</v>
      </c>
      <c r="Q19" s="32" t="s">
        <v>1411</v>
      </c>
      <c r="R19" s="32" t="s">
        <v>1412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1482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13</v>
      </c>
      <c r="Q21" s="36">
        <v>32</v>
      </c>
      <c r="R21" s="36">
        <v>2</v>
      </c>
    </row>
    <row r="22" spans="1:18" ht="25.5">
      <c r="A22" s="103" t="s">
        <v>860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13</v>
      </c>
      <c r="Q22" s="36">
        <v>16</v>
      </c>
      <c r="R22" s="36"/>
    </row>
    <row r="23" spans="1:18" ht="25.5">
      <c r="A23" s="103" t="s">
        <v>482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1414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>
        <v>1</v>
      </c>
      <c r="R24" s="36">
        <v>1</v>
      </c>
    </row>
    <row r="25" spans="1:18" ht="15.75">
      <c r="A25" s="102" t="s">
        <v>1362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12</v>
      </c>
      <c r="R25" s="36">
        <v>1</v>
      </c>
    </row>
    <row r="26" spans="1:18" ht="15.75">
      <c r="A26" s="137" t="s">
        <v>1363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>
        <v>3</v>
      </c>
      <c r="R26" s="36"/>
    </row>
    <row r="27" spans="1:18" ht="15.75">
      <c r="A27" s="14" t="s">
        <v>1364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1415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1365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1366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1520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1416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1417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1367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1368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1369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1448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7" t="s">
        <v>1487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3.5" customHeight="1">
      <c r="A18" s="245" t="s">
        <v>1418</v>
      </c>
      <c r="B18" s="244" t="s">
        <v>477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1419</v>
      </c>
      <c r="Q18" s="244"/>
      <c r="R18" s="244" t="s">
        <v>1420</v>
      </c>
      <c r="S18" s="244"/>
      <c r="T18" s="244" t="s">
        <v>1421</v>
      </c>
      <c r="U18" s="244"/>
      <c r="V18" s="263" t="s">
        <v>1370</v>
      </c>
      <c r="W18" s="264"/>
      <c r="X18" s="244" t="s">
        <v>1371</v>
      </c>
      <c r="Y18" s="244"/>
      <c r="Z18" s="244" t="s">
        <v>1372</v>
      </c>
      <c r="AA18" s="244"/>
      <c r="AB18" s="244" t="s">
        <v>1373</v>
      </c>
      <c r="AC18" s="244"/>
      <c r="AD18" s="263" t="s">
        <v>1422</v>
      </c>
      <c r="AE18" s="264"/>
      <c r="AF18" s="1"/>
    </row>
    <row r="19" spans="1:32" s="7" customFormat="1" ht="39.75" customHeight="1">
      <c r="A19" s="239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284</v>
      </c>
      <c r="Q19" s="6" t="s">
        <v>285</v>
      </c>
      <c r="R19" s="2" t="s">
        <v>284</v>
      </c>
      <c r="S19" s="6" t="s">
        <v>285</v>
      </c>
      <c r="T19" s="2" t="s">
        <v>284</v>
      </c>
      <c r="U19" s="6" t="s">
        <v>285</v>
      </c>
      <c r="V19" s="2" t="s">
        <v>284</v>
      </c>
      <c r="W19" s="6" t="s">
        <v>285</v>
      </c>
      <c r="X19" s="2" t="s">
        <v>284</v>
      </c>
      <c r="Y19" s="6" t="s">
        <v>285</v>
      </c>
      <c r="Z19" s="2" t="s">
        <v>284</v>
      </c>
      <c r="AA19" s="6" t="s">
        <v>285</v>
      </c>
      <c r="AB19" s="2" t="s">
        <v>284</v>
      </c>
      <c r="AC19" s="6" t="s">
        <v>285</v>
      </c>
      <c r="AD19" s="2" t="s">
        <v>284</v>
      </c>
      <c r="AE19" s="6" t="s">
        <v>285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1410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21</v>
      </c>
      <c r="Q21" s="36">
        <v>289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1411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28</v>
      </c>
      <c r="Q22" s="36">
        <v>409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1412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39</v>
      </c>
      <c r="R23" s="36">
        <v>1</v>
      </c>
      <c r="S23" s="36">
        <v>2</v>
      </c>
      <c r="T23" s="36"/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1423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51</v>
      </c>
      <c r="Q24" s="36">
        <v>737</v>
      </c>
      <c r="R24" s="36">
        <v>1</v>
      </c>
      <c r="S24" s="36">
        <v>2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524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objects="1" scenarios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30" sqref="P30:W30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286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7" t="s">
        <v>1455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75" customHeight="1">
      <c r="A18" s="245" t="s">
        <v>1424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1488</v>
      </c>
      <c r="P18" s="244" t="s">
        <v>1378</v>
      </c>
      <c r="Q18" s="281"/>
      <c r="R18" s="281"/>
      <c r="S18" s="281"/>
      <c r="T18" s="244" t="s">
        <v>1379</v>
      </c>
      <c r="U18" s="281"/>
      <c r="V18" s="281"/>
      <c r="W18" s="281"/>
      <c r="X18" s="60"/>
    </row>
    <row r="19" spans="1:24" ht="13.5" customHeight="1">
      <c r="A19" s="239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1426</v>
      </c>
      <c r="Q19" s="21" t="s">
        <v>274</v>
      </c>
      <c r="R19" s="21" t="s">
        <v>275</v>
      </c>
      <c r="S19" s="21" t="s">
        <v>1425</v>
      </c>
      <c r="T19" s="21" t="s">
        <v>1426</v>
      </c>
      <c r="U19" s="21" t="s">
        <v>274</v>
      </c>
      <c r="V19" s="21" t="s">
        <v>275</v>
      </c>
      <c r="W19" s="21" t="s">
        <v>1425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1430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/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1429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/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1427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/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1428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/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1431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/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1432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/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1433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/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1434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/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1435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/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1409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/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1456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objects="1" scenarios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Q37" sqref="Q3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2" t="s">
        <v>1375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7" t="s">
        <v>476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1424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1488</v>
      </c>
      <c r="P19" s="6" t="s">
        <v>1483</v>
      </c>
      <c r="Q19" s="6" t="s">
        <v>1484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2</v>
      </c>
      <c r="Q21" s="36">
        <v>41</v>
      </c>
    </row>
    <row r="22" spans="1:17" ht="15.75">
      <c r="A22" s="14" t="s">
        <v>1522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1374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473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474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475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1523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1</v>
      </c>
      <c r="Q27" s="36">
        <v>18</v>
      </c>
    </row>
    <row r="28" spans="1:17" ht="15.75">
      <c r="A28" s="14" t="s">
        <v>1524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1525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1526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1527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1</v>
      </c>
      <c r="Q31" s="36">
        <v>23</v>
      </c>
    </row>
    <row r="32" spans="1:17" ht="15.75">
      <c r="A32" s="14" t="s">
        <v>1528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431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471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472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1518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402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objects="1" scenarios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6:X33"/>
  <sheetViews>
    <sheetView showGridLines="0" zoomScalePageLayoutView="0" workbookViewId="0" topLeftCell="A16">
      <selection activeCell="W32" sqref="W32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2" t="s">
        <v>514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1:23" ht="12.75">
      <c r="A17" s="247" t="s">
        <v>1453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4" t="s">
        <v>271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1176</v>
      </c>
      <c r="N18" s="245" t="s">
        <v>1175</v>
      </c>
      <c r="O18" s="244" t="s">
        <v>1488</v>
      </c>
      <c r="P18" s="244" t="s">
        <v>1563</v>
      </c>
      <c r="Q18" s="244"/>
      <c r="R18" s="244"/>
      <c r="S18" s="244"/>
      <c r="T18" s="244"/>
      <c r="U18" s="244"/>
      <c r="V18" s="244"/>
      <c r="W18" s="244" t="s">
        <v>272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50"/>
      <c r="N19" s="250"/>
      <c r="O19" s="244"/>
      <c r="P19" s="6" t="s">
        <v>506</v>
      </c>
      <c r="Q19" s="6" t="s">
        <v>507</v>
      </c>
      <c r="R19" s="6" t="s">
        <v>508</v>
      </c>
      <c r="S19" s="6" t="s">
        <v>509</v>
      </c>
      <c r="T19" s="6" t="s">
        <v>510</v>
      </c>
      <c r="U19" s="21" t="s">
        <v>511</v>
      </c>
      <c r="V19" s="6" t="s">
        <v>512</v>
      </c>
      <c r="W19" s="244"/>
      <c r="X19" s="1"/>
    </row>
    <row r="20" spans="1:24" ht="12.75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39" t="s">
        <v>273</v>
      </c>
      <c r="L21" s="142" t="s">
        <v>1073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/>
      <c r="Q21" s="161"/>
      <c r="R21" s="162"/>
      <c r="S21" s="162"/>
      <c r="T21" s="151">
        <v>124</v>
      </c>
      <c r="U21" s="31">
        <v>409</v>
      </c>
      <c r="V21" s="31">
        <v>41</v>
      </c>
      <c r="W21" s="31">
        <v>825</v>
      </c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49"/>
      <c r="P22" s="153"/>
      <c r="Q22" s="156">
        <v>86</v>
      </c>
      <c r="R22" s="157">
        <v>84</v>
      </c>
      <c r="S22" s="157">
        <v>81</v>
      </c>
      <c r="T22" s="155"/>
      <c r="U22" s="148"/>
      <c r="V22" s="148"/>
      <c r="W22" s="148"/>
      <c r="X22" s="1"/>
    </row>
    <row r="23" spans="1:24" ht="15.75">
      <c r="A23" s="244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8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4"/>
      <c r="L24" s="145"/>
      <c r="M24" s="146">
        <f>M23</f>
        <v>0</v>
      </c>
      <c r="N24" s="146">
        <f>N23</f>
        <v>0</v>
      </c>
      <c r="O24" s="249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4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8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4"/>
      <c r="L26" s="145"/>
      <c r="M26" s="146">
        <f>M25</f>
        <v>0</v>
      </c>
      <c r="N26" s="146">
        <f>N25</f>
        <v>0</v>
      </c>
      <c r="O26" s="249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4" t="s">
        <v>1458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4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4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4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5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6" t="s">
        <v>398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20:L20"/>
    <mergeCell ref="M18:M19"/>
    <mergeCell ref="A16:W16"/>
    <mergeCell ref="W18:W19"/>
    <mergeCell ref="A18:L19"/>
    <mergeCell ref="A27:A31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6:S29"/>
  <sheetViews>
    <sheetView showGridLines="0" zoomScalePageLayoutView="0" workbookViewId="0" topLeftCell="A16">
      <selection activeCell="S21" sqref="S21:S29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2" t="s">
        <v>267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 ht="12.75">
      <c r="A17" s="224" t="s">
        <v>341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</row>
    <row r="18" spans="1:19" ht="25.5" customHeight="1">
      <c r="A18" s="244" t="s">
        <v>266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1488</v>
      </c>
      <c r="P18" s="244" t="s">
        <v>261</v>
      </c>
      <c r="Q18" s="244"/>
      <c r="R18" s="244"/>
      <c r="S18" s="244" t="s">
        <v>6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262</v>
      </c>
      <c r="Q19" s="6" t="s">
        <v>857</v>
      </c>
      <c r="R19" s="6" t="s">
        <v>263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687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265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689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690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691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692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693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694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objects="1" scenarios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4:Z35"/>
  <sheetViews>
    <sheetView showGridLines="0" zoomScalePageLayoutView="0" workbookViewId="0" topLeftCell="O15">
      <selection activeCell="Z21" sqref="Z21:Z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2" t="s">
        <v>1377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 ht="12.75">
      <c r="A16" s="224" t="s">
        <v>341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5" customHeight="1">
      <c r="A17" s="245" t="s">
        <v>277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1488</v>
      </c>
      <c r="P17" s="244" t="s">
        <v>403</v>
      </c>
      <c r="Q17" s="244" t="s">
        <v>335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4"/>
      <c r="Q18" s="244" t="s">
        <v>1485</v>
      </c>
      <c r="R18" s="244" t="s">
        <v>336</v>
      </c>
      <c r="S18" s="244"/>
      <c r="T18" s="244"/>
      <c r="U18" s="244"/>
      <c r="V18" s="244"/>
      <c r="W18" s="244"/>
      <c r="X18" s="244"/>
      <c r="Y18" s="244"/>
      <c r="Z18" s="244" t="s">
        <v>262</v>
      </c>
    </row>
    <row r="19" spans="1:26" ht="76.5">
      <c r="A19" s="23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9"/>
      <c r="P19" s="244"/>
      <c r="Q19" s="244"/>
      <c r="R19" s="6" t="s">
        <v>343</v>
      </c>
      <c r="S19" s="6" t="s">
        <v>873</v>
      </c>
      <c r="T19" s="6" t="s">
        <v>342</v>
      </c>
      <c r="U19" s="6" t="s">
        <v>337</v>
      </c>
      <c r="V19" s="6" t="s">
        <v>1380</v>
      </c>
      <c r="W19" s="6" t="s">
        <v>338</v>
      </c>
      <c r="X19" s="6" t="s">
        <v>344</v>
      </c>
      <c r="Y19" s="6" t="s">
        <v>345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296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339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297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567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298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299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300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301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302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303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304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1376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objects="1" scenarios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4:Z37"/>
  <sheetViews>
    <sheetView showGridLines="0" tabSelected="1" zoomScale="76" zoomScaleNormal="76" zoomScalePageLayoutView="0" workbookViewId="0" topLeftCell="A15">
      <selection activeCell="Z35" sqref="Z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24" t="s">
        <v>341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5" customHeight="1">
      <c r="A17" s="245" t="s">
        <v>277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1488</v>
      </c>
      <c r="P17" s="244" t="s">
        <v>1194</v>
      </c>
      <c r="Q17" s="244" t="s">
        <v>335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4"/>
      <c r="Q18" s="244" t="s">
        <v>1485</v>
      </c>
      <c r="R18" s="244" t="s">
        <v>336</v>
      </c>
      <c r="S18" s="244"/>
      <c r="T18" s="244"/>
      <c r="U18" s="244"/>
      <c r="V18" s="244"/>
      <c r="W18" s="244"/>
      <c r="X18" s="244"/>
      <c r="Y18" s="244"/>
      <c r="Z18" s="244" t="s">
        <v>262</v>
      </c>
    </row>
    <row r="19" spans="1:26" ht="76.5">
      <c r="A19" s="23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9"/>
      <c r="P19" s="244"/>
      <c r="Q19" s="244"/>
      <c r="R19" s="6" t="s">
        <v>343</v>
      </c>
      <c r="S19" s="6" t="s">
        <v>873</v>
      </c>
      <c r="T19" s="6" t="s">
        <v>342</v>
      </c>
      <c r="U19" s="6" t="s">
        <v>337</v>
      </c>
      <c r="V19" s="6" t="s">
        <v>1380</v>
      </c>
      <c r="W19" s="6" t="s">
        <v>338</v>
      </c>
      <c r="X19" s="6" t="s">
        <v>344</v>
      </c>
      <c r="Y19" s="6" t="s">
        <v>345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296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86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2</v>
      </c>
    </row>
    <row r="23" spans="1:26" ht="15.75">
      <c r="A23" s="14" t="s">
        <v>339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297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84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567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81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3</v>
      </c>
    </row>
    <row r="26" spans="1:26" ht="15.75">
      <c r="A26" s="14" t="s">
        <v>298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124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4</v>
      </c>
    </row>
    <row r="27" spans="1:26" ht="15.75">
      <c r="A27" s="14" t="s">
        <v>299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90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300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76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1</v>
      </c>
    </row>
    <row r="29" spans="1:26" ht="15.75">
      <c r="A29" s="14" t="s">
        <v>301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79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302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84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2</v>
      </c>
    </row>
    <row r="31" spans="1:26" ht="15.75">
      <c r="A31" s="14" t="s">
        <v>303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80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3</v>
      </c>
    </row>
    <row r="32" spans="1:26" ht="15.75">
      <c r="A32" s="14" t="s">
        <v>304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23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1</v>
      </c>
    </row>
    <row r="33" spans="1:26" ht="15.75">
      <c r="A33" s="14" t="s">
        <v>340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18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1</v>
      </c>
    </row>
    <row r="34" spans="1:26" ht="15.75">
      <c r="A34" s="14" t="s">
        <v>307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1376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825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17</v>
      </c>
    </row>
    <row r="37" spans="1:26" ht="12.75">
      <c r="A37" s="284" t="s">
        <v>252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objects="1" scenarios="1" selectLockedCells="1"/>
  <mergeCells count="11">
    <mergeCell ref="Q17:Z17"/>
    <mergeCell ref="Q18:Q19"/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7:W35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2" t="s">
        <v>1486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ht="12.75">
      <c r="A18" s="247" t="s">
        <v>258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18" ht="51">
      <c r="A19" s="22" t="s">
        <v>271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1488</v>
      </c>
      <c r="P19" s="6" t="s">
        <v>259</v>
      </c>
      <c r="Q19" s="6" t="s">
        <v>858</v>
      </c>
      <c r="R19" s="6" t="s">
        <v>260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254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255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584</v>
      </c>
      <c r="O23" s="122">
        <v>3</v>
      </c>
      <c r="P23" s="36">
        <v>7</v>
      </c>
      <c r="Q23" s="36">
        <v>7</v>
      </c>
      <c r="R23" s="36">
        <v>0</v>
      </c>
    </row>
    <row r="24" spans="1:18" ht="25.5">
      <c r="A24" s="42" t="s">
        <v>256</v>
      </c>
      <c r="O24" s="122">
        <v>4</v>
      </c>
      <c r="P24" s="36">
        <v>4</v>
      </c>
      <c r="Q24" s="36">
        <v>4</v>
      </c>
      <c r="R24" s="36">
        <v>0</v>
      </c>
    </row>
    <row r="25" spans="1:18" ht="25.5">
      <c r="A25" s="42" t="s">
        <v>865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257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1463</v>
      </c>
    </row>
    <row r="31" spans="1:23" ht="15.75">
      <c r="A31" s="79" t="s">
        <v>1464</v>
      </c>
      <c r="O31" s="287" t="s">
        <v>1567</v>
      </c>
      <c r="P31" s="287"/>
      <c r="Q31" s="287"/>
      <c r="S31" s="287" t="s">
        <v>1568</v>
      </c>
      <c r="T31" s="287"/>
      <c r="U31" s="287"/>
      <c r="W31" s="80"/>
    </row>
    <row r="32" spans="15:23" ht="12.75">
      <c r="O32" s="190" t="s">
        <v>1437</v>
      </c>
      <c r="P32" s="190"/>
      <c r="Q32" s="190"/>
      <c r="S32" s="285" t="s">
        <v>1462</v>
      </c>
      <c r="T32" s="285"/>
      <c r="U32" s="285"/>
      <c r="W32" s="13" t="s">
        <v>1436</v>
      </c>
    </row>
    <row r="33" ht="12.75"/>
    <row r="34" spans="15:21" ht="15.75">
      <c r="O34" s="287" t="s">
        <v>1569</v>
      </c>
      <c r="P34" s="287"/>
      <c r="Q34" s="287"/>
      <c r="S34" s="286">
        <v>41172</v>
      </c>
      <c r="T34" s="286"/>
      <c r="U34" s="286"/>
    </row>
    <row r="35" spans="15:21" ht="12.75">
      <c r="O35" s="190" t="s">
        <v>1438</v>
      </c>
      <c r="P35" s="190"/>
      <c r="Q35" s="190"/>
      <c r="S35" s="261" t="s">
        <v>1439</v>
      </c>
      <c r="T35" s="285"/>
      <c r="U35" s="285"/>
    </row>
    <row r="38" ht="12.75"/>
    <row r="39" ht="12.75"/>
    <row r="40" ht="12.75"/>
  </sheetData>
  <sheetProtection password="E2BC" sheet="1" objects="1" scenarios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2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0"/>
  <dimension ref="A1:P869"/>
  <sheetViews>
    <sheetView zoomScalePageLayoutView="0" workbookViewId="0" topLeftCell="A378">
      <selection activeCell="H402" sqref="H402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484</v>
      </c>
      <c r="B1" s="105"/>
      <c r="C1" s="105"/>
      <c r="D1" s="104"/>
      <c r="E1" s="105"/>
      <c r="F1" s="105"/>
      <c r="G1" s="105"/>
      <c r="H1" s="105"/>
      <c r="J1" s="112" t="s">
        <v>904</v>
      </c>
      <c r="K1" s="112"/>
      <c r="L1" s="113"/>
      <c r="M1" s="113"/>
      <c r="O1" s="112" t="s">
        <v>921</v>
      </c>
      <c r="P1" s="113"/>
    </row>
    <row r="2" spans="1:16" ht="12.75">
      <c r="A2" s="107" t="s">
        <v>485</v>
      </c>
      <c r="B2" s="107" t="s">
        <v>486</v>
      </c>
      <c r="C2" s="107" t="s">
        <v>487</v>
      </c>
      <c r="D2" s="107" t="s">
        <v>488</v>
      </c>
      <c r="E2" s="107" t="s">
        <v>489</v>
      </c>
      <c r="F2" s="107" t="s">
        <v>490</v>
      </c>
      <c r="G2" s="107" t="s">
        <v>491</v>
      </c>
      <c r="H2" s="107" t="s">
        <v>492</v>
      </c>
      <c r="J2" s="114" t="s">
        <v>905</v>
      </c>
      <c r="K2" s="114" t="s">
        <v>906</v>
      </c>
      <c r="L2" s="114" t="s">
        <v>489</v>
      </c>
      <c r="M2" s="114" t="s">
        <v>907</v>
      </c>
      <c r="O2" s="116" t="s">
        <v>922</v>
      </c>
      <c r="P2" s="116" t="s">
        <v>923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3</v>
      </c>
      <c r="F3" s="108"/>
      <c r="G3" s="108"/>
      <c r="H3" s="110">
        <f>SUM(H4:H8,H9,H18,H26,H30,H246,H374,H376,H380,H383,H385,H387,H409,H445,H452,H525,H594,H616,H621,H678,H735,H757)</f>
        <v>3</v>
      </c>
      <c r="J3" s="7" t="s">
        <v>908</v>
      </c>
      <c r="K3" s="7">
        <v>1</v>
      </c>
      <c r="L3" s="7" t="s">
        <v>909</v>
      </c>
      <c r="M3" s="7" t="s">
        <v>1444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493</v>
      </c>
      <c r="H4" s="7">
        <f>IF(LEN(P_1)&lt;&gt;0,0,1)</f>
        <v>0</v>
      </c>
      <c r="J4" s="7" t="s">
        <v>910</v>
      </c>
      <c r="K4" s="7">
        <v>2</v>
      </c>
      <c r="L4" s="7" t="s">
        <v>911</v>
      </c>
      <c r="M4" s="7" t="str">
        <f>IF(P_1=0,"Нет данных",P_1)</f>
        <v>муниципальное бюджетное общеобразовательное учреждение-средняя общеобразовательная школа №56 имени Героя Советского Союза Ивна Павловича Потехина</v>
      </c>
      <c r="O4" s="117">
        <f ca="1">TODAY()</f>
        <v>41205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494</v>
      </c>
      <c r="H5" s="7">
        <f>IF(LEN(P_2)&lt;&gt;0,0,1)</f>
        <v>0</v>
      </c>
      <c r="J5" s="7" t="s">
        <v>912</v>
      </c>
      <c r="K5" s="7">
        <v>3</v>
      </c>
      <c r="L5" s="7" t="s">
        <v>913</v>
      </c>
      <c r="M5" s="7" t="str">
        <f>IF(P_2=0,"Нет данных",P_2)</f>
        <v>200021, г. Тула, ул.Кутузова, д.94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495</v>
      </c>
      <c r="H6" s="7">
        <f>IF(LEN(P_3)&lt;&gt;0,0,1)</f>
        <v>0</v>
      </c>
      <c r="J6" s="7" t="s">
        <v>914</v>
      </c>
      <c r="K6" s="7">
        <v>4</v>
      </c>
      <c r="L6" s="7" t="s">
        <v>915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496</v>
      </c>
      <c r="H7" s="7">
        <f>IF(LEN(P_4)&lt;&gt;0,0,1)</f>
        <v>1</v>
      </c>
      <c r="J7" s="7" t="s">
        <v>916</v>
      </c>
      <c r="K7" s="7">
        <v>5</v>
      </c>
      <c r="L7" s="7" t="s">
        <v>917</v>
      </c>
      <c r="M7" s="7" t="str">
        <f>IF(P_4=0,"Нет данных",P_4)</f>
        <v>Нет данных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497</v>
      </c>
      <c r="H8" s="7">
        <f>IF(LEN(P_5)&lt;&gt;0,0,1)</f>
        <v>1</v>
      </c>
      <c r="J8" s="7" t="s">
        <v>919</v>
      </c>
      <c r="K8" s="7">
        <v>6</v>
      </c>
      <c r="L8" s="7" t="s">
        <v>920</v>
      </c>
      <c r="M8" s="7" t="str">
        <f>IF(P_5=0,"Нет данных",P_5)</f>
        <v>Нет данных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918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1529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1530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1548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697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698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699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700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701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1549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1550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1551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1552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1553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1554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1555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702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1556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738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1</v>
      </c>
      <c r="F30" s="108"/>
      <c r="G30" s="108"/>
      <c r="H30" s="110">
        <f>SUM(H31:H245)</f>
        <v>1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1557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1558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1559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1560</v>
      </c>
      <c r="H34" s="109">
        <f>IF('Раздел 4'!S35=SUM('Раздел 4'!S21:S34),0,1)</f>
        <v>1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1561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1562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406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404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3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4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5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410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411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418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419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420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421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422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423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739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740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741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742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743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744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745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746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747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748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749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750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751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752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753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1179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1180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1181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1182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1183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1184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1185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1186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1187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1188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1189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1190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1191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1192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1193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754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755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756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757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758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759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760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761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762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763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764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765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766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767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768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424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425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426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9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427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428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429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430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43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44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45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413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414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1066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769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795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796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797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798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799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800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801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802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803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804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805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824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825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826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827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828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829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830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831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832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833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834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835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851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852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853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854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855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856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7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8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876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877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878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10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11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12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13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892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893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894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895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896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897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898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899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900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901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902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924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925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926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927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928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929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930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936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1177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1178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49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50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51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52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53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54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55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56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57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58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59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60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46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47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48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62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63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64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65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66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67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68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69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70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71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72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73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74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75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61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77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78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79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80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81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82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83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84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85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86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87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88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89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90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76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92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93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94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95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96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97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98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99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100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101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102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103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104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105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91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107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108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109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110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111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112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113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114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115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116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117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1221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1222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1223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106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1224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1225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1226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1227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1228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1229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1230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1231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1250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1249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1248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1247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1246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1245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1244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1243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1242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1241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1240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1239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1238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1237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1236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1235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1234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1233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1232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1251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1252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1253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1254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1255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1256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1257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1258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1259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1260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1261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1262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1263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1264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1265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1266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1267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1268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1269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1270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1271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1272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1273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1274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1275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1276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1277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1278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1279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1280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1281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118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119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120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121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122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123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124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125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126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127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128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129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130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131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132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133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134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135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136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137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138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139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140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141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142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143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144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145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146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161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162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163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164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165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166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147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148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149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150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151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152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153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154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155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156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157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158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159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160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168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169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170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171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172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173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174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175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176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177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178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179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180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181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182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183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184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185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1282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167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1283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1195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1196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1284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1285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1286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1287</v>
      </c>
      <c r="H384" s="109">
        <f>IF('Раздел 11'!P23&lt;='Раздел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1288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1289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1290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1291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1292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1293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1294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1295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1296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1531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1532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1533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1534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366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367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368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369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370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371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372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373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891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1197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1198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1199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1200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1201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1202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1203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1204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1205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1206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1207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1208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1209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1210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1211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1212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1213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1214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1215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1216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1217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374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375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376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1536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1537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1538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1539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1540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1541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1542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1543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1544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1545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1546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1547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377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378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268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269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270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1218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1219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1220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1297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1298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1299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1300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1301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379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380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381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382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383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384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385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386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1302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1303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1304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1305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1306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1307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1308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1309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387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388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432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433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434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435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436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437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438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439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440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441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442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443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444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445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446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447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448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449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450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451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452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453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454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455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456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457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531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532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533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534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535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458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459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460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461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462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463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464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465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466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467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468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469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470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529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530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1310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1311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1312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1313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1314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1315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1316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1317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1318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1319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1320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1321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1322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1323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1324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1325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1326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1327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1328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1329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1330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1331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186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187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188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189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190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191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192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193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194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195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196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197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198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199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200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201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202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203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204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205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206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207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208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209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210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211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212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213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222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223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1332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1333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1334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1335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1336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1337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1338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1339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1340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1341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1342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1343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1344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1345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1346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1347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536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537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538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539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540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541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542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543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544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545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546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547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548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549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550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551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552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553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554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555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556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248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249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250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251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557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558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559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560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561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562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563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564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643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644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645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646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647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648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649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650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651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652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653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654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655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656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657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658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659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660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661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662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663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664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665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666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667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668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669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670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671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672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673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674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675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703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704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705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706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707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708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709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710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711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712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713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714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715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716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717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718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719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720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721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722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723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724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725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726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727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728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729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730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731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732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733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734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735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736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737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770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771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772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773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774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775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778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779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780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781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782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783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784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785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786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787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788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789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790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791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777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776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792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793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794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806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807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808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809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810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811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812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813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814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815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816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817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818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415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819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820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416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821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822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417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888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889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890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885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886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887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879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880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881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882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883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884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823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836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837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838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839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840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841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842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843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844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845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846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847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848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849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850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867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868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869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870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871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872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14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15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16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17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18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19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20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21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28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29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30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31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32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33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34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35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36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37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38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39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40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41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42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22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23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24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25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26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27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407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408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409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874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875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412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224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225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226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227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228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229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230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231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232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233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234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235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236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237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238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239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240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241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242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243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244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245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246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247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1494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1495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1496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1497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1498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1499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1500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1501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1502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1503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1504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1505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1506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1507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1508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903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2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937</v>
      </c>
      <c r="B2" s="118" t="s">
        <v>1397</v>
      </c>
      <c r="C2" s="118" t="s">
        <v>938</v>
      </c>
    </row>
    <row r="3" spans="1:3" ht="12.75">
      <c r="A3" s="118" t="s">
        <v>939</v>
      </c>
      <c r="B3" s="118" t="s">
        <v>1398</v>
      </c>
      <c r="C3" s="118" t="s">
        <v>940</v>
      </c>
    </row>
    <row r="4" spans="1:3" ht="12.75">
      <c r="A4" s="118" t="s">
        <v>941</v>
      </c>
      <c r="B4" s="118" t="s">
        <v>1399</v>
      </c>
      <c r="C4" s="118" t="s">
        <v>942</v>
      </c>
    </row>
    <row r="5" spans="1:3" ht="12.75">
      <c r="A5" s="118" t="s">
        <v>943</v>
      </c>
      <c r="B5" s="118" t="s">
        <v>1400</v>
      </c>
      <c r="C5" s="118" t="s">
        <v>944</v>
      </c>
    </row>
    <row r="6" spans="1:3" ht="12.75">
      <c r="A6" s="118" t="s">
        <v>945</v>
      </c>
      <c r="B6" s="118" t="s">
        <v>1401</v>
      </c>
      <c r="C6" s="118" t="s">
        <v>946</v>
      </c>
    </row>
    <row r="7" spans="1:3" ht="12.75">
      <c r="A7" s="118" t="s">
        <v>947</v>
      </c>
      <c r="B7" s="118" t="s">
        <v>1402</v>
      </c>
      <c r="C7" s="118" t="s">
        <v>948</v>
      </c>
    </row>
    <row r="8" spans="1:3" ht="12.75">
      <c r="A8" s="118" t="s">
        <v>949</v>
      </c>
      <c r="B8" s="118" t="s">
        <v>1403</v>
      </c>
      <c r="C8" s="118" t="s">
        <v>951</v>
      </c>
    </row>
    <row r="9" spans="1:3" ht="12.75">
      <c r="A9" s="118" t="s">
        <v>952</v>
      </c>
      <c r="B9" s="118" t="s">
        <v>1404</v>
      </c>
      <c r="C9" s="118" t="s">
        <v>954</v>
      </c>
    </row>
    <row r="10" spans="1:3" ht="12.75">
      <c r="A10" s="118" t="s">
        <v>955</v>
      </c>
      <c r="B10" s="118" t="s">
        <v>1405</v>
      </c>
      <c r="C10" s="118" t="s">
        <v>957</v>
      </c>
    </row>
    <row r="11" spans="1:3" ht="12.75">
      <c r="A11" s="118" t="s">
        <v>958</v>
      </c>
      <c r="B11" s="118" t="s">
        <v>950</v>
      </c>
      <c r="C11" s="118" t="s">
        <v>960</v>
      </c>
    </row>
    <row r="12" spans="1:3" ht="12.75">
      <c r="A12" s="118" t="s">
        <v>961</v>
      </c>
      <c r="B12" s="118" t="s">
        <v>953</v>
      </c>
      <c r="C12" s="118" t="s">
        <v>963</v>
      </c>
    </row>
    <row r="13" spans="1:3" ht="12.75">
      <c r="A13" s="118" t="s">
        <v>964</v>
      </c>
      <c r="B13" s="118" t="s">
        <v>956</v>
      </c>
      <c r="C13" s="118" t="s">
        <v>966</v>
      </c>
    </row>
    <row r="14" spans="1:3" ht="12.75">
      <c r="A14" s="118" t="s">
        <v>967</v>
      </c>
      <c r="B14" s="118" t="s">
        <v>959</v>
      </c>
      <c r="C14" s="118" t="s">
        <v>969</v>
      </c>
    </row>
    <row r="15" spans="1:3" ht="12.75">
      <c r="A15" s="118" t="s">
        <v>970</v>
      </c>
      <c r="B15" s="118" t="s">
        <v>962</v>
      </c>
      <c r="C15" s="118" t="s">
        <v>972</v>
      </c>
    </row>
    <row r="16" spans="1:3" ht="12.75">
      <c r="A16" s="118" t="s">
        <v>974</v>
      </c>
      <c r="B16" s="118" t="s">
        <v>973</v>
      </c>
      <c r="C16" s="118" t="s">
        <v>976</v>
      </c>
    </row>
    <row r="17" spans="1:3" ht="12.75">
      <c r="A17" s="118" t="s">
        <v>977</v>
      </c>
      <c r="B17" s="118" t="s">
        <v>965</v>
      </c>
      <c r="C17" s="118" t="s">
        <v>979</v>
      </c>
    </row>
    <row r="18" spans="1:3" ht="12.75">
      <c r="A18" s="118" t="s">
        <v>980</v>
      </c>
      <c r="B18" s="118" t="s">
        <v>968</v>
      </c>
      <c r="C18" s="118" t="s">
        <v>982</v>
      </c>
    </row>
    <row r="19" spans="1:3" ht="12.75">
      <c r="A19" s="118" t="s">
        <v>983</v>
      </c>
      <c r="B19" s="118" t="s">
        <v>971</v>
      </c>
      <c r="C19" s="118" t="s">
        <v>985</v>
      </c>
    </row>
    <row r="20" spans="1:3" ht="12.75">
      <c r="A20" s="118" t="s">
        <v>986</v>
      </c>
      <c r="B20" s="118" t="s">
        <v>975</v>
      </c>
      <c r="C20" s="118" t="s">
        <v>988</v>
      </c>
    </row>
    <row r="21" spans="1:3" ht="12.75">
      <c r="A21" s="118" t="s">
        <v>989</v>
      </c>
      <c r="B21" s="118" t="s">
        <v>981</v>
      </c>
      <c r="C21" s="118" t="s">
        <v>991</v>
      </c>
    </row>
    <row r="22" spans="1:3" ht="12.75">
      <c r="A22" s="118" t="s">
        <v>992</v>
      </c>
      <c r="B22" s="118" t="s">
        <v>978</v>
      </c>
      <c r="C22" s="118" t="s">
        <v>994</v>
      </c>
    </row>
    <row r="23" spans="1:3" ht="12.75">
      <c r="A23" s="118" t="s">
        <v>995</v>
      </c>
      <c r="B23" s="118" t="s">
        <v>990</v>
      </c>
      <c r="C23" s="118" t="s">
        <v>997</v>
      </c>
    </row>
    <row r="24" spans="1:3" ht="12.75">
      <c r="A24" s="118" t="s">
        <v>998</v>
      </c>
      <c r="B24" s="118" t="s">
        <v>984</v>
      </c>
      <c r="C24" s="118" t="s">
        <v>1000</v>
      </c>
    </row>
    <row r="25" spans="1:3" ht="12.75">
      <c r="A25" s="118" t="s">
        <v>1001</v>
      </c>
      <c r="B25" s="118" t="s">
        <v>987</v>
      </c>
      <c r="C25" s="118" t="s">
        <v>1003</v>
      </c>
    </row>
    <row r="26" spans="1:3" ht="12.75">
      <c r="A26" s="118" t="s">
        <v>1004</v>
      </c>
      <c r="B26" s="118" t="s">
        <v>993</v>
      </c>
      <c r="C26" s="118" t="s">
        <v>1006</v>
      </c>
    </row>
    <row r="27" spans="1:3" ht="12.75">
      <c r="A27" s="118" t="s">
        <v>1007</v>
      </c>
      <c r="B27" s="118" t="s">
        <v>996</v>
      </c>
      <c r="C27" s="118" t="s">
        <v>1009</v>
      </c>
    </row>
    <row r="28" spans="1:3" ht="12.75">
      <c r="A28" s="118" t="s">
        <v>1010</v>
      </c>
      <c r="B28" s="118" t="s">
        <v>999</v>
      </c>
      <c r="C28" s="118" t="s">
        <v>1012</v>
      </c>
    </row>
    <row r="29" spans="1:3" ht="12.75">
      <c r="A29" s="118" t="s">
        <v>1014</v>
      </c>
      <c r="B29" s="118" t="s">
        <v>1013</v>
      </c>
      <c r="C29" s="118" t="s">
        <v>1016</v>
      </c>
    </row>
    <row r="30" spans="1:3" ht="12.75">
      <c r="A30" s="118" t="s">
        <v>1017</v>
      </c>
      <c r="B30" s="118" t="s">
        <v>1002</v>
      </c>
      <c r="C30" s="118" t="s">
        <v>1019</v>
      </c>
    </row>
    <row r="31" spans="1:3" ht="12.75">
      <c r="A31" s="118" t="s">
        <v>1020</v>
      </c>
      <c r="B31" s="118" t="s">
        <v>1005</v>
      </c>
      <c r="C31" s="118" t="s">
        <v>1022</v>
      </c>
    </row>
    <row r="32" spans="1:3" ht="12.75">
      <c r="A32" s="118" t="s">
        <v>1023</v>
      </c>
      <c r="B32" s="118" t="s">
        <v>1008</v>
      </c>
      <c r="C32" s="118" t="s">
        <v>1025</v>
      </c>
    </row>
    <row r="33" spans="1:3" ht="12.75">
      <c r="A33" s="118" t="s">
        <v>1026</v>
      </c>
      <c r="B33" s="118" t="s">
        <v>1011</v>
      </c>
      <c r="C33" s="118" t="s">
        <v>1028</v>
      </c>
    </row>
    <row r="34" spans="1:3" ht="12.75">
      <c r="A34" s="118" t="s">
        <v>1029</v>
      </c>
      <c r="B34" s="118" t="s">
        <v>1015</v>
      </c>
      <c r="C34" s="118" t="s">
        <v>1031</v>
      </c>
    </row>
    <row r="35" spans="1:3" ht="12.75">
      <c r="A35" s="118" t="s">
        <v>1032</v>
      </c>
      <c r="B35" s="118" t="s">
        <v>1018</v>
      </c>
      <c r="C35" s="118" t="s">
        <v>1034</v>
      </c>
    </row>
    <row r="36" spans="1:3" ht="12.75">
      <c r="A36" s="118" t="s">
        <v>1035</v>
      </c>
      <c r="B36" s="118" t="s">
        <v>1021</v>
      </c>
      <c r="C36" s="118" t="s">
        <v>1037</v>
      </c>
    </row>
    <row r="37" spans="1:3" ht="12.75">
      <c r="A37" s="118" t="s">
        <v>1038</v>
      </c>
      <c r="B37" s="118" t="s">
        <v>1027</v>
      </c>
      <c r="C37" s="118" t="s">
        <v>1040</v>
      </c>
    </row>
    <row r="38" spans="1:3" ht="12.75">
      <c r="A38" s="118" t="s">
        <v>1041</v>
      </c>
      <c r="B38" s="118" t="s">
        <v>1024</v>
      </c>
      <c r="C38" s="118" t="s">
        <v>1043</v>
      </c>
    </row>
    <row r="39" spans="1:3" ht="12.75">
      <c r="A39" s="118" t="s">
        <v>1044</v>
      </c>
      <c r="B39" s="118" t="s">
        <v>1030</v>
      </c>
      <c r="C39" s="118" t="s">
        <v>1046</v>
      </c>
    </row>
    <row r="40" spans="1:3" ht="12.75">
      <c r="A40" s="118" t="s">
        <v>1047</v>
      </c>
      <c r="B40" s="118" t="s">
        <v>1045</v>
      </c>
      <c r="C40" s="118" t="s">
        <v>1049</v>
      </c>
    </row>
    <row r="41" spans="1:3" ht="12.75">
      <c r="A41" s="118" t="s">
        <v>1050</v>
      </c>
      <c r="B41" s="118" t="s">
        <v>1033</v>
      </c>
      <c r="C41" s="118" t="s">
        <v>1052</v>
      </c>
    </row>
    <row r="42" spans="1:3" ht="12.75">
      <c r="A42" s="118" t="s">
        <v>1053</v>
      </c>
      <c r="B42" s="118" t="s">
        <v>1036</v>
      </c>
      <c r="C42" s="118" t="s">
        <v>1055</v>
      </c>
    </row>
    <row r="43" spans="1:3" ht="12.75">
      <c r="A43" s="118" t="s">
        <v>1056</v>
      </c>
      <c r="B43" s="118" t="s">
        <v>1039</v>
      </c>
      <c r="C43" s="118" t="s">
        <v>1058</v>
      </c>
    </row>
    <row r="44" spans="1:3" ht="12.75">
      <c r="A44" s="118" t="s">
        <v>1059</v>
      </c>
      <c r="B44" s="118" t="s">
        <v>1042</v>
      </c>
      <c r="C44" s="118" t="s">
        <v>1061</v>
      </c>
    </row>
    <row r="45" spans="1:3" ht="12.75">
      <c r="A45" s="118" t="s">
        <v>1062</v>
      </c>
      <c r="B45" s="118" t="s">
        <v>1048</v>
      </c>
      <c r="C45" s="118" t="s">
        <v>1064</v>
      </c>
    </row>
    <row r="46" spans="1:3" ht="12.75">
      <c r="A46" s="118" t="s">
        <v>1067</v>
      </c>
      <c r="B46" s="118" t="s">
        <v>1065</v>
      </c>
      <c r="C46" s="118" t="s">
        <v>1069</v>
      </c>
    </row>
    <row r="47" spans="1:3" ht="12.75">
      <c r="A47" s="118" t="s">
        <v>1070</v>
      </c>
      <c r="B47" s="118" t="s">
        <v>1057</v>
      </c>
      <c r="C47" s="118" t="s">
        <v>1072</v>
      </c>
    </row>
    <row r="48" spans="1:3" ht="12.75">
      <c r="A48" s="118" t="s">
        <v>1073</v>
      </c>
      <c r="B48" s="118" t="s">
        <v>1051</v>
      </c>
      <c r="C48" s="118" t="s">
        <v>1075</v>
      </c>
    </row>
    <row r="49" spans="1:3" ht="12.75">
      <c r="A49" s="118" t="s">
        <v>1076</v>
      </c>
      <c r="B49" s="118" t="s">
        <v>1063</v>
      </c>
      <c r="C49" s="118" t="s">
        <v>1078</v>
      </c>
    </row>
    <row r="50" spans="1:3" ht="12.75">
      <c r="A50" s="118" t="s">
        <v>1079</v>
      </c>
      <c r="B50" s="118" t="s">
        <v>1060</v>
      </c>
      <c r="C50" s="118" t="s">
        <v>1081</v>
      </c>
    </row>
    <row r="51" spans="1:3" ht="12.75">
      <c r="A51" s="118" t="s">
        <v>1082</v>
      </c>
      <c r="B51" s="118" t="s">
        <v>1054</v>
      </c>
      <c r="C51" s="118" t="s">
        <v>1084</v>
      </c>
    </row>
    <row r="52" spans="1:3" ht="12.75">
      <c r="A52" s="118" t="s">
        <v>1086</v>
      </c>
      <c r="B52" s="118" t="s">
        <v>1085</v>
      </c>
      <c r="C52" s="118" t="s">
        <v>1088</v>
      </c>
    </row>
    <row r="53" spans="1:3" ht="12.75">
      <c r="A53" s="118" t="s">
        <v>1089</v>
      </c>
      <c r="B53" s="118" t="s">
        <v>1068</v>
      </c>
      <c r="C53" s="118" t="s">
        <v>1091</v>
      </c>
    </row>
    <row r="54" spans="1:3" ht="12.75">
      <c r="A54" s="118" t="s">
        <v>1092</v>
      </c>
      <c r="B54" s="118" t="s">
        <v>1071</v>
      </c>
      <c r="C54" s="118" t="s">
        <v>1094</v>
      </c>
    </row>
    <row r="55" spans="1:3" ht="12.75">
      <c r="A55" s="118" t="s">
        <v>1095</v>
      </c>
      <c r="B55" s="118" t="s">
        <v>1074</v>
      </c>
      <c r="C55" s="118" t="s">
        <v>1097</v>
      </c>
    </row>
    <row r="56" spans="1:3" ht="12.75">
      <c r="A56" s="118" t="s">
        <v>1099</v>
      </c>
      <c r="B56" s="118" t="s">
        <v>1098</v>
      </c>
      <c r="C56" s="118" t="s">
        <v>1101</v>
      </c>
    </row>
    <row r="57" spans="1:3" ht="12.75">
      <c r="A57" s="118" t="s">
        <v>1102</v>
      </c>
      <c r="B57" s="118" t="s">
        <v>1077</v>
      </c>
      <c r="C57" s="118" t="s">
        <v>1104</v>
      </c>
    </row>
    <row r="58" spans="1:3" ht="12.75">
      <c r="A58" s="118" t="s">
        <v>1105</v>
      </c>
      <c r="B58" s="118" t="s">
        <v>1080</v>
      </c>
      <c r="C58" s="118" t="s">
        <v>1107</v>
      </c>
    </row>
    <row r="59" spans="1:3" ht="12.75">
      <c r="A59" s="118" t="s">
        <v>1108</v>
      </c>
      <c r="B59" s="118" t="s">
        <v>1083</v>
      </c>
      <c r="C59" s="118" t="s">
        <v>1110</v>
      </c>
    </row>
    <row r="60" spans="1:3" ht="12.75">
      <c r="A60" s="118" t="s">
        <v>1111</v>
      </c>
      <c r="B60" s="118" t="s">
        <v>1087</v>
      </c>
      <c r="C60" s="118" t="s">
        <v>1113</v>
      </c>
    </row>
    <row r="61" spans="1:3" ht="12.75">
      <c r="A61" s="118" t="s">
        <v>1114</v>
      </c>
      <c r="B61" s="118" t="s">
        <v>1090</v>
      </c>
      <c r="C61" s="118" t="s">
        <v>1116</v>
      </c>
    </row>
    <row r="62" spans="1:3" ht="12.75">
      <c r="A62" s="118" t="s">
        <v>1117</v>
      </c>
      <c r="B62" s="118" t="s">
        <v>1093</v>
      </c>
      <c r="C62" s="118" t="s">
        <v>1119</v>
      </c>
    </row>
    <row r="63" spans="1:3" ht="12.75">
      <c r="A63" s="118" t="s">
        <v>1120</v>
      </c>
      <c r="B63" s="118" t="s">
        <v>1096</v>
      </c>
      <c r="C63" s="118" t="s">
        <v>1122</v>
      </c>
    </row>
    <row r="64" spans="1:3" ht="12.75">
      <c r="A64" s="118" t="s">
        <v>1123</v>
      </c>
      <c r="B64" s="118" t="s">
        <v>1100</v>
      </c>
      <c r="C64" s="118" t="s">
        <v>1125</v>
      </c>
    </row>
    <row r="65" spans="1:3" ht="12.75">
      <c r="A65" s="118" t="s">
        <v>1126</v>
      </c>
      <c r="B65" s="118" t="s">
        <v>1103</v>
      </c>
      <c r="C65" s="118" t="s">
        <v>1128</v>
      </c>
    </row>
    <row r="66" spans="1:3" ht="12.75">
      <c r="A66" s="118" t="s">
        <v>1129</v>
      </c>
      <c r="B66" s="118" t="s">
        <v>1106</v>
      </c>
      <c r="C66" s="118" t="s">
        <v>1131</v>
      </c>
    </row>
    <row r="67" spans="1:3" ht="12.75">
      <c r="A67" s="118" t="s">
        <v>1132</v>
      </c>
      <c r="B67" s="118" t="s">
        <v>1109</v>
      </c>
      <c r="C67" s="118" t="s">
        <v>1134</v>
      </c>
    </row>
    <row r="68" spans="1:3" ht="12.75">
      <c r="A68" s="118" t="s">
        <v>1136</v>
      </c>
      <c r="B68" s="118" t="s">
        <v>1135</v>
      </c>
      <c r="C68" s="118" t="s">
        <v>1138</v>
      </c>
    </row>
    <row r="69" spans="1:3" ht="12.75">
      <c r="A69" s="118" t="s">
        <v>1139</v>
      </c>
      <c r="B69" s="118" t="s">
        <v>1112</v>
      </c>
      <c r="C69" s="118" t="s">
        <v>1141</v>
      </c>
    </row>
    <row r="70" spans="1:3" ht="12.75">
      <c r="A70" s="118" t="s">
        <v>1143</v>
      </c>
      <c r="B70" s="118" t="s">
        <v>1142</v>
      </c>
      <c r="C70" s="118" t="s">
        <v>1145</v>
      </c>
    </row>
    <row r="71" spans="1:3" ht="12.75">
      <c r="A71" s="118" t="s">
        <v>1146</v>
      </c>
      <c r="B71" s="118" t="s">
        <v>1121</v>
      </c>
      <c r="C71" s="118" t="s">
        <v>1147</v>
      </c>
    </row>
    <row r="72" spans="1:3" ht="12.75">
      <c r="A72" s="118" t="s">
        <v>1148</v>
      </c>
      <c r="B72" s="118" t="s">
        <v>1115</v>
      </c>
      <c r="C72" s="118" t="s">
        <v>1149</v>
      </c>
    </row>
    <row r="73" spans="1:3" ht="12.75">
      <c r="A73" s="118" t="s">
        <v>1150</v>
      </c>
      <c r="B73" s="118" t="s">
        <v>1118</v>
      </c>
      <c r="C73" s="118" t="s">
        <v>1151</v>
      </c>
    </row>
    <row r="74" spans="1:3" ht="12.75">
      <c r="A74" s="118" t="s">
        <v>1153</v>
      </c>
      <c r="B74" s="118" t="s">
        <v>1152</v>
      </c>
      <c r="C74" s="118" t="s">
        <v>1154</v>
      </c>
    </row>
    <row r="75" spans="1:3" ht="12.75">
      <c r="A75" s="118" t="s">
        <v>1155</v>
      </c>
      <c r="B75" s="118" t="s">
        <v>1127</v>
      </c>
      <c r="C75" s="118" t="s">
        <v>1156</v>
      </c>
    </row>
    <row r="76" spans="1:3" ht="12.75">
      <c r="A76" s="118" t="s">
        <v>1157</v>
      </c>
      <c r="B76" s="118" t="s">
        <v>1124</v>
      </c>
      <c r="C76" s="118" t="s">
        <v>1158</v>
      </c>
    </row>
    <row r="77" spans="1:3" ht="12.75">
      <c r="A77" s="118" t="s">
        <v>1159</v>
      </c>
      <c r="B77" s="118" t="s">
        <v>1130</v>
      </c>
      <c r="C77" s="118" t="s">
        <v>1160</v>
      </c>
    </row>
    <row r="78" spans="1:3" ht="12.75">
      <c r="A78" s="118" t="s">
        <v>1161</v>
      </c>
      <c r="B78" s="118" t="s">
        <v>1133</v>
      </c>
      <c r="C78" s="118" t="s">
        <v>1162</v>
      </c>
    </row>
    <row r="79" spans="1:3" ht="12.75">
      <c r="A79" s="118" t="s">
        <v>1164</v>
      </c>
      <c r="B79" s="118" t="s">
        <v>1163</v>
      </c>
      <c r="C79" s="118" t="s">
        <v>1165</v>
      </c>
    </row>
    <row r="80" spans="1:3" ht="12.75">
      <c r="A80" s="118" t="s">
        <v>1166</v>
      </c>
      <c r="B80" s="118" t="s">
        <v>1144</v>
      </c>
      <c r="C80" s="118" t="s">
        <v>1167</v>
      </c>
    </row>
    <row r="81" spans="1:3" ht="12.75">
      <c r="A81" s="118" t="s">
        <v>1168</v>
      </c>
      <c r="B81" s="118" t="s">
        <v>1137</v>
      </c>
      <c r="C81" s="118" t="s">
        <v>1169</v>
      </c>
    </row>
    <row r="82" spans="1:3" ht="12.75">
      <c r="A82" s="118" t="s">
        <v>1171</v>
      </c>
      <c r="B82" s="118" t="s">
        <v>1170</v>
      </c>
      <c r="C82" s="118" t="s">
        <v>1172</v>
      </c>
    </row>
    <row r="83" spans="1:3" ht="12.75">
      <c r="A83" s="118" t="s">
        <v>1173</v>
      </c>
      <c r="B83" s="118" t="s">
        <v>1140</v>
      </c>
      <c r="C83" s="118" t="s">
        <v>1174</v>
      </c>
    </row>
    <row r="84" spans="1:3" ht="12.75">
      <c r="A84" s="118" t="s">
        <v>1468</v>
      </c>
      <c r="B84" s="118" t="s">
        <v>1466</v>
      </c>
      <c r="C84" s="118" t="s">
        <v>1465</v>
      </c>
    </row>
    <row r="85" spans="1:2" ht="12.75">
      <c r="A85" s="118" t="s">
        <v>1469</v>
      </c>
      <c r="B85" s="118" t="s">
        <v>1467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P53"/>
  <sheetViews>
    <sheetView showGridLines="0" zoomScalePageLayoutView="0" workbookViewId="0" topLeftCell="A23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389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1453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271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1488</v>
      </c>
      <c r="P19" s="32" t="s">
        <v>315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295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1397</v>
      </c>
      <c r="P21" s="36">
        <v>0</v>
      </c>
    </row>
    <row r="22" spans="1:16" ht="15.75">
      <c r="A22" s="4" t="s">
        <v>296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1398</v>
      </c>
      <c r="P22" s="36">
        <v>78</v>
      </c>
    </row>
    <row r="23" spans="1:16" ht="15.75">
      <c r="A23" s="4" t="s">
        <v>297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1399</v>
      </c>
      <c r="P23" s="36">
        <v>80</v>
      </c>
    </row>
    <row r="24" spans="1:16" ht="15.75">
      <c r="A24" s="8" t="s">
        <v>567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1400</v>
      </c>
      <c r="P24" s="36">
        <v>120</v>
      </c>
    </row>
    <row r="25" spans="1:16" ht="15.75">
      <c r="A25" s="4" t="s">
        <v>298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1401</v>
      </c>
      <c r="P25" s="36">
        <v>91</v>
      </c>
    </row>
    <row r="26" spans="1:16" ht="15.75">
      <c r="A26" s="4" t="s">
        <v>299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1402</v>
      </c>
      <c r="P26" s="36">
        <v>75</v>
      </c>
    </row>
    <row r="27" spans="1:16" ht="15.75">
      <c r="A27" s="4" t="s">
        <v>300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1403</v>
      </c>
      <c r="P27" s="36">
        <v>76</v>
      </c>
    </row>
    <row r="28" spans="1:16" ht="15.75">
      <c r="A28" s="4" t="s">
        <v>301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1404</v>
      </c>
      <c r="P28" s="36">
        <v>84</v>
      </c>
    </row>
    <row r="29" spans="1:16" ht="15.75">
      <c r="A29" s="4" t="s">
        <v>302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1405</v>
      </c>
      <c r="P29" s="36">
        <v>79</v>
      </c>
    </row>
    <row r="30" spans="1:16" ht="15.75">
      <c r="A30" s="4" t="s">
        <v>303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40</v>
      </c>
    </row>
    <row r="31" spans="1:16" ht="15.75">
      <c r="A31" s="4" t="s">
        <v>304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19</v>
      </c>
    </row>
    <row r="32" spans="1:16" ht="15.75">
      <c r="A32" s="4" t="s">
        <v>305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20</v>
      </c>
    </row>
    <row r="33" spans="1:16" ht="15.75">
      <c r="A33" s="4" t="s">
        <v>306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307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308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309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276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310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311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312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20</v>
      </c>
    </row>
    <row r="41" spans="1:16" ht="25.5">
      <c r="A41" s="42" t="s">
        <v>498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19</v>
      </c>
    </row>
    <row r="42" spans="1:16" ht="25.5">
      <c r="A42" s="42" t="s">
        <v>499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19</v>
      </c>
    </row>
    <row r="43" spans="1:16" ht="15.75">
      <c r="A43" s="42" t="s">
        <v>500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19</v>
      </c>
    </row>
    <row r="44" spans="1:16" ht="15.75">
      <c r="A44" s="42" t="s">
        <v>313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19</v>
      </c>
    </row>
    <row r="45" spans="1:16" ht="15.75">
      <c r="A45" s="42" t="s">
        <v>501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19</v>
      </c>
    </row>
    <row r="46" spans="1:16" ht="25.5">
      <c r="A46" s="42" t="s">
        <v>525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3</v>
      </c>
    </row>
    <row r="47" spans="1:16" ht="15.75">
      <c r="A47" s="131" t="s">
        <v>526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4</v>
      </c>
    </row>
    <row r="48" spans="1:16" ht="15.75">
      <c r="A48" s="73" t="s">
        <v>527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528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565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566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515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505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1454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271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1488</v>
      </c>
      <c r="P19" s="6" t="s">
        <v>503</v>
      </c>
      <c r="Q19" s="6" t="s">
        <v>504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931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14</v>
      </c>
      <c r="Q21" s="36">
        <v>0</v>
      </c>
    </row>
    <row r="22" spans="1:17" ht="15.75">
      <c r="A22" s="8" t="s">
        <v>932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16</v>
      </c>
      <c r="Q22" s="36">
        <v>0</v>
      </c>
    </row>
    <row r="23" spans="1:17" ht="15.75">
      <c r="A23" s="8" t="s">
        <v>933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>
        <v>0</v>
      </c>
    </row>
    <row r="24" spans="1:17" ht="15.75">
      <c r="A24" s="8" t="s">
        <v>934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32</v>
      </c>
      <c r="Q24" s="36">
        <v>0</v>
      </c>
    </row>
    <row r="25" spans="1:17" ht="26.25">
      <c r="A25" s="8" t="s">
        <v>502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8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AJ53"/>
  <sheetViews>
    <sheetView showGridLines="0" zoomScalePageLayoutView="0" workbookViewId="0" topLeftCell="A36">
      <selection activeCell="P45" sqref="P45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1445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1487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4" t="s">
        <v>277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1488</v>
      </c>
      <c r="P17" s="259" t="s">
        <v>278</v>
      </c>
      <c r="Q17" s="259" t="s">
        <v>316</v>
      </c>
      <c r="R17" s="244" t="s">
        <v>336</v>
      </c>
      <c r="S17" s="244"/>
      <c r="T17" s="244"/>
      <c r="U17" s="260" t="s">
        <v>478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59"/>
      <c r="Q18" s="259"/>
      <c r="R18" s="265" t="s">
        <v>279</v>
      </c>
      <c r="S18" s="265" t="s">
        <v>214</v>
      </c>
      <c r="T18" s="265" t="s">
        <v>575</v>
      </c>
      <c r="U18" s="263" t="s">
        <v>572</v>
      </c>
      <c r="V18" s="264"/>
      <c r="W18" s="263" t="s">
        <v>573</v>
      </c>
      <c r="X18" s="264"/>
      <c r="Y18" s="263" t="s">
        <v>577</v>
      </c>
      <c r="Z18" s="264"/>
      <c r="AA18" s="263" t="s">
        <v>578</v>
      </c>
      <c r="AB18" s="264"/>
      <c r="AC18" s="263" t="s">
        <v>579</v>
      </c>
      <c r="AD18" s="264"/>
      <c r="AE18" s="263" t="s">
        <v>580</v>
      </c>
      <c r="AF18" s="264"/>
      <c r="AG18" s="263" t="s">
        <v>344</v>
      </c>
      <c r="AH18" s="264"/>
      <c r="AI18" s="263" t="s">
        <v>345</v>
      </c>
      <c r="AJ18" s="264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59"/>
      <c r="Q19" s="259"/>
      <c r="R19" s="266"/>
      <c r="S19" s="266"/>
      <c r="T19" s="266"/>
      <c r="U19" s="30" t="s">
        <v>574</v>
      </c>
      <c r="V19" s="30" t="s">
        <v>576</v>
      </c>
      <c r="W19" s="30" t="s">
        <v>574</v>
      </c>
      <c r="X19" s="30" t="s">
        <v>576</v>
      </c>
      <c r="Y19" s="30" t="s">
        <v>574</v>
      </c>
      <c r="Z19" s="30" t="s">
        <v>576</v>
      </c>
      <c r="AA19" s="30" t="s">
        <v>574</v>
      </c>
      <c r="AB19" s="30" t="s">
        <v>576</v>
      </c>
      <c r="AC19" s="30" t="s">
        <v>574</v>
      </c>
      <c r="AD19" s="30" t="s">
        <v>576</v>
      </c>
      <c r="AE19" s="30" t="s">
        <v>574</v>
      </c>
      <c r="AF19" s="30" t="s">
        <v>576</v>
      </c>
      <c r="AG19" s="30" t="s">
        <v>574</v>
      </c>
      <c r="AH19" s="30" t="s">
        <v>576</v>
      </c>
      <c r="AI19" s="30" t="s">
        <v>574</v>
      </c>
      <c r="AJ19" s="30" t="s">
        <v>576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1382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568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3</v>
      </c>
      <c r="Q22" s="54">
        <v>86</v>
      </c>
      <c r="R22" s="54">
        <v>0</v>
      </c>
      <c r="S22" s="54">
        <v>0</v>
      </c>
      <c r="T22" s="54">
        <v>39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1457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569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3</v>
      </c>
      <c r="Q24" s="54">
        <v>84</v>
      </c>
      <c r="R24" s="54">
        <v>0</v>
      </c>
      <c r="S24" s="54">
        <v>0</v>
      </c>
      <c r="T24" s="54">
        <v>44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570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3</v>
      </c>
      <c r="Q25" s="54">
        <v>81</v>
      </c>
      <c r="R25" s="54">
        <v>0</v>
      </c>
      <c r="S25" s="54">
        <v>0</v>
      </c>
      <c r="T25" s="54">
        <v>39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1383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5</v>
      </c>
      <c r="Q26" s="54">
        <v>124</v>
      </c>
      <c r="R26" s="54">
        <v>0</v>
      </c>
      <c r="S26" s="54">
        <v>1</v>
      </c>
      <c r="T26" s="54">
        <v>64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1384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3</v>
      </c>
      <c r="Q27" s="54">
        <v>90</v>
      </c>
      <c r="R27" s="54">
        <v>0</v>
      </c>
      <c r="S27" s="54">
        <v>0</v>
      </c>
      <c r="T27" s="54">
        <v>39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1385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3</v>
      </c>
      <c r="Q28" s="54">
        <v>76</v>
      </c>
      <c r="R28" s="54">
        <v>0</v>
      </c>
      <c r="S28" s="54">
        <v>0</v>
      </c>
      <c r="T28" s="54">
        <v>36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1386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3</v>
      </c>
      <c r="Q29" s="54">
        <v>79</v>
      </c>
      <c r="R29" s="54">
        <v>0</v>
      </c>
      <c r="S29" s="54">
        <v>0</v>
      </c>
      <c r="T29" s="54">
        <v>42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1387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4</v>
      </c>
      <c r="Q30" s="54">
        <v>84</v>
      </c>
      <c r="R30" s="54">
        <v>0</v>
      </c>
      <c r="S30" s="54">
        <v>1</v>
      </c>
      <c r="T30" s="54">
        <v>52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1388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3</v>
      </c>
      <c r="Q31" s="54">
        <v>80</v>
      </c>
      <c r="R31" s="54">
        <v>0</v>
      </c>
      <c r="S31" s="54">
        <v>0</v>
      </c>
      <c r="T31" s="54">
        <v>34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1389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23</v>
      </c>
      <c r="R32" s="54">
        <v>0</v>
      </c>
      <c r="S32" s="54">
        <v>0</v>
      </c>
      <c r="T32" s="54">
        <v>8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1390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18</v>
      </c>
      <c r="R33" s="54">
        <v>0</v>
      </c>
      <c r="S33" s="54">
        <v>0</v>
      </c>
      <c r="T33" s="54">
        <v>12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1391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571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32</v>
      </c>
      <c r="Q35" s="54">
        <v>825</v>
      </c>
      <c r="R35" s="54">
        <v>0</v>
      </c>
      <c r="S35" s="54">
        <v>0</v>
      </c>
      <c r="T35" s="54">
        <v>409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400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582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581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583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516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517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518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10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519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4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390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10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520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4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521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1564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391</v>
      </c>
      <c r="O48" s="124">
        <v>28</v>
      </c>
      <c r="P48" s="127">
        <v>17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861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522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523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401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5:V41"/>
  <sheetViews>
    <sheetView showGridLines="0" zoomScalePageLayoutView="0" workbookViewId="0" topLeftCell="A15">
      <selection activeCell="V39" sqref="V39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585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677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586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4" t="s">
        <v>271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1488</v>
      </c>
      <c r="P18" s="244" t="s">
        <v>280</v>
      </c>
      <c r="Q18" s="244"/>
      <c r="R18" s="244" t="s">
        <v>642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281</v>
      </c>
      <c r="Q19" s="6" t="s">
        <v>1381</v>
      </c>
      <c r="R19" s="6" t="s">
        <v>587</v>
      </c>
      <c r="S19" s="6" t="s">
        <v>588</v>
      </c>
      <c r="T19" s="6" t="s">
        <v>589</v>
      </c>
      <c r="U19" s="6" t="s">
        <v>590</v>
      </c>
      <c r="V19" s="6" t="s">
        <v>676</v>
      </c>
    </row>
    <row r="20" spans="1:22" ht="12.75">
      <c r="A20" s="270">
        <v>1</v>
      </c>
      <c r="B20" s="251"/>
      <c r="C20" s="270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591</v>
      </c>
      <c r="C21" s="22"/>
      <c r="D21" s="129" t="s">
        <v>392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593</v>
      </c>
      <c r="C22" s="128"/>
      <c r="D22" s="129" t="s">
        <v>592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2</v>
      </c>
      <c r="Q22" s="36">
        <v>1</v>
      </c>
      <c r="R22" s="36">
        <v>0</v>
      </c>
      <c r="S22" s="36">
        <v>2</v>
      </c>
      <c r="T22" s="36">
        <v>0</v>
      </c>
      <c r="U22" s="36">
        <v>0</v>
      </c>
      <c r="V22" s="36">
        <v>0</v>
      </c>
    </row>
    <row r="23" spans="1:22" ht="15.75">
      <c r="A23" s="128" t="s">
        <v>1392</v>
      </c>
      <c r="B23" s="132" t="s">
        <v>595</v>
      </c>
      <c r="C23" s="128"/>
      <c r="D23" s="129" t="s">
        <v>594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80</v>
      </c>
      <c r="Q23" s="36">
        <v>36</v>
      </c>
      <c r="R23" s="36">
        <v>0</v>
      </c>
      <c r="S23" s="36">
        <v>75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597</v>
      </c>
      <c r="C24" s="128" t="s">
        <v>598</v>
      </c>
      <c r="D24" s="129" t="s">
        <v>596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81</v>
      </c>
      <c r="Q24" s="36">
        <v>41</v>
      </c>
      <c r="R24" s="36">
        <v>0</v>
      </c>
      <c r="S24" s="36">
        <v>9</v>
      </c>
      <c r="T24" s="36">
        <v>0</v>
      </c>
      <c r="U24" s="36">
        <v>0</v>
      </c>
      <c r="V24" s="36">
        <v>0</v>
      </c>
    </row>
    <row r="25" spans="1:22" ht="15.75">
      <c r="A25" s="128" t="s">
        <v>600</v>
      </c>
      <c r="B25" s="132" t="s">
        <v>601</v>
      </c>
      <c r="C25" s="128" t="s">
        <v>602</v>
      </c>
      <c r="D25" s="129" t="s">
        <v>599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85</v>
      </c>
      <c r="Q25" s="36">
        <v>42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604</v>
      </c>
      <c r="C26" s="128" t="s">
        <v>605</v>
      </c>
      <c r="D26" s="129" t="s">
        <v>603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126</v>
      </c>
      <c r="Q26" s="36">
        <v>64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607</v>
      </c>
      <c r="B27" s="132" t="s">
        <v>608</v>
      </c>
      <c r="C27" s="128"/>
      <c r="D27" s="129" t="s">
        <v>606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88</v>
      </c>
      <c r="Q27" s="36">
        <v>40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610</v>
      </c>
      <c r="C28" s="128"/>
      <c r="D28" s="129" t="s">
        <v>609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75</v>
      </c>
      <c r="Q28" s="36">
        <v>33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612</v>
      </c>
      <c r="B29" s="132" t="s">
        <v>613</v>
      </c>
      <c r="C29" s="128" t="s">
        <v>614</v>
      </c>
      <c r="D29" s="129" t="s">
        <v>611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87</v>
      </c>
      <c r="Q29" s="36">
        <v>47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616</v>
      </c>
      <c r="C30" s="128" t="s">
        <v>602</v>
      </c>
      <c r="D30" s="129" t="s">
        <v>615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81</v>
      </c>
      <c r="Q30" s="36">
        <v>50</v>
      </c>
      <c r="R30" s="36">
        <v>0</v>
      </c>
      <c r="S30" s="36">
        <v>0</v>
      </c>
      <c r="T30" s="36">
        <v>5</v>
      </c>
      <c r="U30" s="36">
        <v>0</v>
      </c>
      <c r="V30" s="36">
        <v>0</v>
      </c>
    </row>
    <row r="31" spans="1:22" ht="15.75">
      <c r="A31" s="128">
        <v>1</v>
      </c>
      <c r="B31" s="132" t="s">
        <v>618</v>
      </c>
      <c r="C31" s="128" t="s">
        <v>619</v>
      </c>
      <c r="D31" s="129" t="s">
        <v>617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73</v>
      </c>
      <c r="Q31" s="36">
        <v>33</v>
      </c>
      <c r="R31" s="36">
        <v>0</v>
      </c>
      <c r="S31" s="36">
        <v>0</v>
      </c>
      <c r="T31" s="36">
        <v>62</v>
      </c>
      <c r="U31" s="36">
        <v>7</v>
      </c>
      <c r="V31" s="36">
        <v>0</v>
      </c>
    </row>
    <row r="32" spans="1:22" ht="15.75">
      <c r="A32" s="128"/>
      <c r="B32" s="132" t="s">
        <v>621</v>
      </c>
      <c r="C32" s="128" t="s">
        <v>605</v>
      </c>
      <c r="D32" s="129" t="s">
        <v>620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36</v>
      </c>
      <c r="Q32" s="36">
        <v>18</v>
      </c>
      <c r="R32" s="36">
        <v>0</v>
      </c>
      <c r="S32" s="36">
        <v>0</v>
      </c>
      <c r="T32" s="36">
        <v>12</v>
      </c>
      <c r="U32" s="36">
        <v>24</v>
      </c>
      <c r="V32" s="36">
        <v>10</v>
      </c>
    </row>
    <row r="33" spans="1:22" ht="15.75">
      <c r="A33" s="128" t="s">
        <v>623</v>
      </c>
      <c r="B33" s="132" t="s">
        <v>624</v>
      </c>
      <c r="C33" s="128" t="s">
        <v>625</v>
      </c>
      <c r="D33" s="129" t="s">
        <v>622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8</v>
      </c>
      <c r="Q33" s="36">
        <v>3</v>
      </c>
      <c r="R33" s="36">
        <v>0</v>
      </c>
      <c r="S33" s="36">
        <v>0</v>
      </c>
      <c r="T33" s="36">
        <v>1</v>
      </c>
      <c r="U33" s="36">
        <v>7</v>
      </c>
      <c r="V33" s="36">
        <v>5</v>
      </c>
    </row>
    <row r="34" spans="1:22" ht="15.75">
      <c r="A34" s="128"/>
      <c r="B34" s="132" t="s">
        <v>627</v>
      </c>
      <c r="C34" s="128" t="s">
        <v>628</v>
      </c>
      <c r="D34" s="129" t="s">
        <v>626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3</v>
      </c>
      <c r="Q34" s="36">
        <v>1</v>
      </c>
      <c r="R34" s="36">
        <v>0</v>
      </c>
      <c r="S34" s="36">
        <v>0</v>
      </c>
      <c r="T34" s="36">
        <v>0</v>
      </c>
      <c r="U34" s="36">
        <v>3</v>
      </c>
      <c r="V34" s="36">
        <v>3</v>
      </c>
    </row>
    <row r="35" spans="1:22" ht="15.75">
      <c r="A35" s="128">
        <f>Year+1</f>
        <v>2013</v>
      </c>
      <c r="B35" s="132" t="s">
        <v>630</v>
      </c>
      <c r="C35" s="128" t="s">
        <v>631</v>
      </c>
      <c r="D35" s="129" t="s">
        <v>629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633</v>
      </c>
      <c r="C36" s="128" t="s">
        <v>634</v>
      </c>
      <c r="D36" s="129" t="s">
        <v>632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636</v>
      </c>
      <c r="B37" s="132" t="s">
        <v>637</v>
      </c>
      <c r="C37" s="128"/>
      <c r="D37" s="129" t="s">
        <v>635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639</v>
      </c>
      <c r="C38" s="128"/>
      <c r="D38" s="129" t="s">
        <v>638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640</v>
      </c>
      <c r="C39" s="11"/>
      <c r="D39" s="129" t="s">
        <v>393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3" t="s">
        <v>641</v>
      </c>
      <c r="B40" s="269"/>
      <c r="C40" s="269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825</v>
      </c>
      <c r="Q40" s="36">
        <v>409</v>
      </c>
      <c r="R40" s="36">
        <v>0</v>
      </c>
      <c r="S40" s="36">
        <v>86</v>
      </c>
      <c r="T40" s="36">
        <v>80</v>
      </c>
      <c r="U40" s="36">
        <v>41</v>
      </c>
      <c r="V40" s="36">
        <v>18</v>
      </c>
    </row>
    <row r="41" spans="1:22" ht="52.5" customHeight="1">
      <c r="A41" s="268" t="s">
        <v>317</v>
      </c>
      <c r="B41" s="268"/>
      <c r="C41" s="268"/>
      <c r="D41" s="268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1446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1453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271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1488</v>
      </c>
      <c r="P19" s="244" t="s">
        <v>479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696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49</v>
      </c>
      <c r="Q21" s="274"/>
    </row>
    <row r="22" spans="1:17" ht="25.5">
      <c r="A22" s="4" t="s">
        <v>686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687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688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689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690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691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692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693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694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695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1396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1</v>
      </c>
      <c r="Q32" s="274"/>
    </row>
  </sheetData>
  <sheetProtection password="E2BC" sheet="1" objects="1" scenarios="1" selectLockedCells="1"/>
  <mergeCells count="16"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  <mergeCell ref="P26:Q26"/>
    <mergeCell ref="P27:Q27"/>
    <mergeCell ref="P31:Q31"/>
    <mergeCell ref="P32:Q32"/>
    <mergeCell ref="P30:Q30"/>
    <mergeCell ref="P29:Q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1447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1487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4" t="s">
        <v>271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1488</v>
      </c>
      <c r="P17" s="244" t="s">
        <v>318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1393</v>
      </c>
      <c r="Q18" s="244"/>
      <c r="R18" s="244" t="s">
        <v>1394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282</v>
      </c>
      <c r="Q19" s="6" t="s">
        <v>283</v>
      </c>
      <c r="R19" s="6" t="s">
        <v>282</v>
      </c>
      <c r="S19" s="6" t="s">
        <v>283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1395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10</v>
      </c>
      <c r="Q21" s="36">
        <v>244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2" t="s">
        <v>682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7" t="s">
        <v>1489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271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1488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215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11</v>
      </c>
    </row>
    <row r="22" spans="1:16" ht="15.75">
      <c r="A22" s="42" t="s">
        <v>678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11</v>
      </c>
    </row>
    <row r="23" spans="1:16" ht="15.75">
      <c r="A23" s="14" t="s">
        <v>862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272</v>
      </c>
    </row>
    <row r="24" spans="1:16" ht="15.75">
      <c r="A24" s="14" t="s">
        <v>679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272</v>
      </c>
    </row>
    <row r="25" spans="1:16" ht="15.75">
      <c r="A25" s="14" t="s">
        <v>680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681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685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56</cp:lastModifiedBy>
  <cp:lastPrinted>2012-09-26T07:31:50Z</cp:lastPrinted>
  <dcterms:created xsi:type="dcterms:W3CDTF">2003-03-26T09:58:27Z</dcterms:created>
  <dcterms:modified xsi:type="dcterms:W3CDTF">2012-10-23T10:05:17Z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